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S:\Alena\stará ves\_soupis a rozpočet\30062020\"/>
    </mc:Choice>
  </mc:AlternateContent>
  <bookViews>
    <workbookView xWindow="0" yWindow="0" windowWidth="0" windowHeight="0"/>
  </bookViews>
  <sheets>
    <sheet name="Rekapitulace stavby" sheetId="1" r:id="rId1"/>
    <sheet name="02-20-03-np - Protierozní..." sheetId="2" r:id="rId2"/>
    <sheet name="02-20-04-np - Lokální bio..." sheetId="3" r:id="rId3"/>
    <sheet name="02-20-05-np - Lokální bio..." sheetId="4" r:id="rId4"/>
    <sheet name="02-20-06-np - Zalesnění L1" sheetId="5" r:id="rId5"/>
    <sheet name="Pokyny pro vyplnění" sheetId="6" r:id="rId6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'02-20-03-np - Protierozní...'!$C$82:$K$157</definedName>
    <definedName name="_xlnm.Print_Area" localSheetId="1">'02-20-03-np - Protierozní...'!$C$4:$J$39,'02-20-03-np - Protierozní...'!$C$45:$J$64,'02-20-03-np - Protierozní...'!$C$70:$K$157</definedName>
    <definedName name="_xlnm.Print_Titles" localSheetId="1">'02-20-03-np - Protierozní...'!$82:$82</definedName>
    <definedName name="_xlnm._FilterDatabase" localSheetId="2" hidden="1">'02-20-04-np - Lokální bio...'!$C$82:$K$149</definedName>
    <definedName name="_xlnm.Print_Area" localSheetId="2">'02-20-04-np - Lokální bio...'!$C$4:$J$39,'02-20-04-np - Lokální bio...'!$C$45:$J$64,'02-20-04-np - Lokální bio...'!$C$70:$K$149</definedName>
    <definedName name="_xlnm.Print_Titles" localSheetId="2">'02-20-04-np - Lokální bio...'!$82:$82</definedName>
    <definedName name="_xlnm._FilterDatabase" localSheetId="3" hidden="1">'02-20-05-np - Lokální bio...'!$C$82:$K$147</definedName>
    <definedName name="_xlnm.Print_Area" localSheetId="3">'02-20-05-np - Lokální bio...'!$C$4:$J$39,'02-20-05-np - Lokální bio...'!$C$45:$J$64,'02-20-05-np - Lokální bio...'!$C$70:$K$147</definedName>
    <definedName name="_xlnm.Print_Titles" localSheetId="3">'02-20-05-np - Lokální bio...'!$82:$82</definedName>
    <definedName name="_xlnm._FilterDatabase" localSheetId="4" hidden="1">'02-20-06-np - Zalesnění L1'!$C$82:$K$153</definedName>
    <definedName name="_xlnm.Print_Area" localSheetId="4">'02-20-06-np - Zalesnění L1'!$C$4:$J$39,'02-20-06-np - Zalesnění L1'!$C$45:$J$64,'02-20-06-np - Zalesnění L1'!$C$70:$K$153</definedName>
    <definedName name="_xlnm.Print_Titles" localSheetId="4">'02-20-06-np - Zalesnění L1'!$82:$82</definedName>
    <definedName name="_xlnm.Print_Area" localSheetId="5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5" l="1" r="J37"/>
  <c r="J36"/>
  <c i="1" r="AY58"/>
  <c i="5" r="J35"/>
  <c i="1" r="AX58"/>
  <c i="5" r="BI152"/>
  <c r="BH152"/>
  <c r="BG152"/>
  <c r="BF152"/>
  <c r="T152"/>
  <c r="T151"/>
  <c r="R152"/>
  <c r="R151"/>
  <c r="P152"/>
  <c r="P151"/>
  <c r="BI147"/>
  <c r="BH147"/>
  <c r="BG147"/>
  <c r="BF147"/>
  <c r="T147"/>
  <c r="T146"/>
  <c r="R147"/>
  <c r="R146"/>
  <c r="P147"/>
  <c r="P146"/>
  <c r="BI142"/>
  <c r="BH142"/>
  <c r="BG142"/>
  <c r="BF142"/>
  <c r="T142"/>
  <c r="R142"/>
  <c r="P142"/>
  <c r="BI138"/>
  <c r="BH138"/>
  <c r="BG138"/>
  <c r="BF138"/>
  <c r="T138"/>
  <c r="R138"/>
  <c r="P138"/>
  <c r="BI134"/>
  <c r="BH134"/>
  <c r="BG134"/>
  <c r="BF134"/>
  <c r="T134"/>
  <c r="R134"/>
  <c r="P134"/>
  <c r="BI130"/>
  <c r="BH130"/>
  <c r="BG130"/>
  <c r="BF130"/>
  <c r="T130"/>
  <c r="R130"/>
  <c r="P130"/>
  <c r="BI126"/>
  <c r="BH126"/>
  <c r="BG126"/>
  <c r="BF126"/>
  <c r="T126"/>
  <c r="R126"/>
  <c r="P126"/>
  <c r="BI122"/>
  <c r="BH122"/>
  <c r="BG122"/>
  <c r="BF122"/>
  <c r="T122"/>
  <c r="R122"/>
  <c r="P122"/>
  <c r="BI118"/>
  <c r="BH118"/>
  <c r="BG118"/>
  <c r="BF118"/>
  <c r="T118"/>
  <c r="R118"/>
  <c r="P118"/>
  <c r="BI114"/>
  <c r="BH114"/>
  <c r="BG114"/>
  <c r="BF114"/>
  <c r="T114"/>
  <c r="R114"/>
  <c r="P114"/>
  <c r="BI110"/>
  <c r="BH110"/>
  <c r="BG110"/>
  <c r="BF110"/>
  <c r="T110"/>
  <c r="R110"/>
  <c r="P110"/>
  <c r="BI106"/>
  <c r="BH106"/>
  <c r="BG106"/>
  <c r="BF106"/>
  <c r="T106"/>
  <c r="R106"/>
  <c r="P106"/>
  <c r="BI102"/>
  <c r="BH102"/>
  <c r="BG102"/>
  <c r="BF102"/>
  <c r="T102"/>
  <c r="R102"/>
  <c r="P102"/>
  <c r="BI98"/>
  <c r="BH98"/>
  <c r="BG98"/>
  <c r="BF98"/>
  <c r="T98"/>
  <c r="R98"/>
  <c r="P98"/>
  <c r="BI94"/>
  <c r="BH94"/>
  <c r="BG94"/>
  <c r="BF94"/>
  <c r="T94"/>
  <c r="R94"/>
  <c r="P94"/>
  <c r="BI90"/>
  <c r="BH90"/>
  <c r="BG90"/>
  <c r="BF90"/>
  <c r="T90"/>
  <c r="R90"/>
  <c r="P90"/>
  <c r="BI86"/>
  <c r="BH86"/>
  <c r="BG86"/>
  <c r="BF86"/>
  <c r="T86"/>
  <c r="R86"/>
  <c r="P86"/>
  <c r="F77"/>
  <c r="E75"/>
  <c r="F52"/>
  <c r="E50"/>
  <c r="J24"/>
  <c r="E24"/>
  <c r="J80"/>
  <c r="J23"/>
  <c r="J21"/>
  <c r="E21"/>
  <c r="J79"/>
  <c r="J20"/>
  <c r="J18"/>
  <c r="E18"/>
  <c r="F80"/>
  <c r="J17"/>
  <c r="J15"/>
  <c r="E15"/>
  <c r="F54"/>
  <c r="J14"/>
  <c r="J12"/>
  <c r="J77"/>
  <c r="E7"/>
  <c r="E73"/>
  <c i="4" r="J37"/>
  <c r="J36"/>
  <c i="1" r="AY57"/>
  <c i="4" r="J35"/>
  <c i="1" r="AX57"/>
  <c i="4" r="BI146"/>
  <c r="BH146"/>
  <c r="BG146"/>
  <c r="BF146"/>
  <c r="T146"/>
  <c r="T145"/>
  <c r="R146"/>
  <c r="R145"/>
  <c r="P146"/>
  <c r="P145"/>
  <c r="BI141"/>
  <c r="BH141"/>
  <c r="BG141"/>
  <c r="BF141"/>
  <c r="T141"/>
  <c r="T140"/>
  <c r="R141"/>
  <c r="R140"/>
  <c r="P141"/>
  <c r="P140"/>
  <c r="BI136"/>
  <c r="BH136"/>
  <c r="BG136"/>
  <c r="BF136"/>
  <c r="T136"/>
  <c r="R136"/>
  <c r="P136"/>
  <c r="BI132"/>
  <c r="BH132"/>
  <c r="BG132"/>
  <c r="BF132"/>
  <c r="T132"/>
  <c r="R132"/>
  <c r="P132"/>
  <c r="BI128"/>
  <c r="BH128"/>
  <c r="BG128"/>
  <c r="BF128"/>
  <c r="T128"/>
  <c r="R128"/>
  <c r="P128"/>
  <c r="BI126"/>
  <c r="BH126"/>
  <c r="BG126"/>
  <c r="BF126"/>
  <c r="T126"/>
  <c r="R126"/>
  <c r="P126"/>
  <c r="BI122"/>
  <c r="BH122"/>
  <c r="BG122"/>
  <c r="BF122"/>
  <c r="T122"/>
  <c r="R122"/>
  <c r="P122"/>
  <c r="BI118"/>
  <c r="BH118"/>
  <c r="BG118"/>
  <c r="BF118"/>
  <c r="T118"/>
  <c r="R118"/>
  <c r="P118"/>
  <c r="BI114"/>
  <c r="BH114"/>
  <c r="BG114"/>
  <c r="BF114"/>
  <c r="T114"/>
  <c r="R114"/>
  <c r="P114"/>
  <c r="BI110"/>
  <c r="BH110"/>
  <c r="BG110"/>
  <c r="BF110"/>
  <c r="T110"/>
  <c r="R110"/>
  <c r="P110"/>
  <c r="BI106"/>
  <c r="BH106"/>
  <c r="BG106"/>
  <c r="BF106"/>
  <c r="T106"/>
  <c r="R106"/>
  <c r="P106"/>
  <c r="BI102"/>
  <c r="BH102"/>
  <c r="BG102"/>
  <c r="BF102"/>
  <c r="T102"/>
  <c r="R102"/>
  <c r="P102"/>
  <c r="BI98"/>
  <c r="BH98"/>
  <c r="BG98"/>
  <c r="BF98"/>
  <c r="T98"/>
  <c r="R98"/>
  <c r="P98"/>
  <c r="BI94"/>
  <c r="BH94"/>
  <c r="BG94"/>
  <c r="BF94"/>
  <c r="T94"/>
  <c r="R94"/>
  <c r="P94"/>
  <c r="BI90"/>
  <c r="BH90"/>
  <c r="BG90"/>
  <c r="BF90"/>
  <c r="T90"/>
  <c r="R90"/>
  <c r="P90"/>
  <c r="BI86"/>
  <c r="BH86"/>
  <c r="BG86"/>
  <c r="BF86"/>
  <c r="T86"/>
  <c r="R86"/>
  <c r="P86"/>
  <c r="F77"/>
  <c r="E75"/>
  <c r="F52"/>
  <c r="E50"/>
  <c r="J24"/>
  <c r="E24"/>
  <c r="J55"/>
  <c r="J23"/>
  <c r="J21"/>
  <c r="E21"/>
  <c r="J79"/>
  <c r="J20"/>
  <c r="J18"/>
  <c r="E18"/>
  <c r="F80"/>
  <c r="J17"/>
  <c r="J15"/>
  <c r="E15"/>
  <c r="F79"/>
  <c r="J14"/>
  <c r="J12"/>
  <c r="J77"/>
  <c r="E7"/>
  <c r="E73"/>
  <c i="3" r="J37"/>
  <c r="J36"/>
  <c i="1" r="AY56"/>
  <c i="3" r="J35"/>
  <c i="1" r="AX56"/>
  <c i="3" r="BI148"/>
  <c r="BH148"/>
  <c r="BG148"/>
  <c r="BF148"/>
  <c r="T148"/>
  <c r="T147"/>
  <c r="R148"/>
  <c r="R147"/>
  <c r="P148"/>
  <c r="P147"/>
  <c r="BI143"/>
  <c r="BH143"/>
  <c r="BG143"/>
  <c r="BF143"/>
  <c r="T143"/>
  <c r="T142"/>
  <c r="R143"/>
  <c r="R142"/>
  <c r="P143"/>
  <c r="P142"/>
  <c r="BI138"/>
  <c r="BH138"/>
  <c r="BG138"/>
  <c r="BF138"/>
  <c r="T138"/>
  <c r="R138"/>
  <c r="P138"/>
  <c r="BI134"/>
  <c r="BH134"/>
  <c r="BG134"/>
  <c r="BF134"/>
  <c r="T134"/>
  <c r="R134"/>
  <c r="P134"/>
  <c r="BI130"/>
  <c r="BH130"/>
  <c r="BG130"/>
  <c r="BF130"/>
  <c r="T130"/>
  <c r="R130"/>
  <c r="P130"/>
  <c r="BI126"/>
  <c r="BH126"/>
  <c r="BG126"/>
  <c r="BF126"/>
  <c r="T126"/>
  <c r="R126"/>
  <c r="P126"/>
  <c r="BI122"/>
  <c r="BH122"/>
  <c r="BG122"/>
  <c r="BF122"/>
  <c r="T122"/>
  <c r="R122"/>
  <c r="P122"/>
  <c r="BI118"/>
  <c r="BH118"/>
  <c r="BG118"/>
  <c r="BF118"/>
  <c r="T118"/>
  <c r="R118"/>
  <c r="P118"/>
  <c r="BI114"/>
  <c r="BH114"/>
  <c r="BG114"/>
  <c r="BF114"/>
  <c r="T114"/>
  <c r="R114"/>
  <c r="P114"/>
  <c r="BI110"/>
  <c r="BH110"/>
  <c r="BG110"/>
  <c r="BF110"/>
  <c r="T110"/>
  <c r="R110"/>
  <c r="P110"/>
  <c r="BI106"/>
  <c r="BH106"/>
  <c r="BG106"/>
  <c r="BF106"/>
  <c r="T106"/>
  <c r="R106"/>
  <c r="P106"/>
  <c r="BI102"/>
  <c r="BH102"/>
  <c r="BG102"/>
  <c r="BF102"/>
  <c r="T102"/>
  <c r="R102"/>
  <c r="P102"/>
  <c r="BI98"/>
  <c r="BH98"/>
  <c r="BG98"/>
  <c r="BF98"/>
  <c r="T98"/>
  <c r="R98"/>
  <c r="P98"/>
  <c r="BI94"/>
  <c r="BH94"/>
  <c r="BG94"/>
  <c r="BF94"/>
  <c r="T94"/>
  <c r="R94"/>
  <c r="P94"/>
  <c r="BI90"/>
  <c r="BH90"/>
  <c r="BG90"/>
  <c r="BF90"/>
  <c r="T90"/>
  <c r="R90"/>
  <c r="P90"/>
  <c r="BI86"/>
  <c r="BH86"/>
  <c r="BG86"/>
  <c r="BF86"/>
  <c r="T86"/>
  <c r="R86"/>
  <c r="P86"/>
  <c r="F77"/>
  <c r="E75"/>
  <c r="F52"/>
  <c r="E50"/>
  <c r="J24"/>
  <c r="E24"/>
  <c r="J80"/>
  <c r="J23"/>
  <c r="J21"/>
  <c r="E21"/>
  <c r="J54"/>
  <c r="J20"/>
  <c r="J18"/>
  <c r="E18"/>
  <c r="F80"/>
  <c r="J17"/>
  <c r="J15"/>
  <c r="E15"/>
  <c r="F79"/>
  <c r="J14"/>
  <c r="J12"/>
  <c r="J77"/>
  <c r="E7"/>
  <c r="E73"/>
  <c i="2" r="J37"/>
  <c r="J36"/>
  <c i="1" r="AY55"/>
  <c i="2" r="J35"/>
  <c i="1" r="AX55"/>
  <c i="2" r="BI156"/>
  <c r="BH156"/>
  <c r="BG156"/>
  <c r="BF156"/>
  <c r="T156"/>
  <c r="T155"/>
  <c r="R156"/>
  <c r="R155"/>
  <c r="P156"/>
  <c r="P155"/>
  <c r="BI151"/>
  <c r="BH151"/>
  <c r="BG151"/>
  <c r="BF151"/>
  <c r="T151"/>
  <c r="T150"/>
  <c r="R151"/>
  <c r="R150"/>
  <c r="P151"/>
  <c r="P150"/>
  <c r="BI146"/>
  <c r="BH146"/>
  <c r="BG146"/>
  <c r="BF146"/>
  <c r="T146"/>
  <c r="R146"/>
  <c r="P146"/>
  <c r="BI142"/>
  <c r="BH142"/>
  <c r="BG142"/>
  <c r="BF142"/>
  <c r="T142"/>
  <c r="R142"/>
  <c r="P142"/>
  <c r="BI138"/>
  <c r="BH138"/>
  <c r="BG138"/>
  <c r="BF138"/>
  <c r="T138"/>
  <c r="R138"/>
  <c r="P138"/>
  <c r="BI134"/>
  <c r="BH134"/>
  <c r="BG134"/>
  <c r="BF134"/>
  <c r="T134"/>
  <c r="R134"/>
  <c r="P134"/>
  <c r="BI130"/>
  <c r="BH130"/>
  <c r="BG130"/>
  <c r="BF130"/>
  <c r="T130"/>
  <c r="R130"/>
  <c r="P130"/>
  <c r="BI126"/>
  <c r="BH126"/>
  <c r="BG126"/>
  <c r="BF126"/>
  <c r="T126"/>
  <c r="R126"/>
  <c r="P126"/>
  <c r="BI122"/>
  <c r="BH122"/>
  <c r="BG122"/>
  <c r="BF122"/>
  <c r="T122"/>
  <c r="R122"/>
  <c r="P122"/>
  <c r="BI118"/>
  <c r="BH118"/>
  <c r="BG118"/>
  <c r="BF118"/>
  <c r="T118"/>
  <c r="R118"/>
  <c r="P118"/>
  <c r="BI114"/>
  <c r="BH114"/>
  <c r="BG114"/>
  <c r="BF114"/>
  <c r="T114"/>
  <c r="R114"/>
  <c r="P114"/>
  <c r="BI110"/>
  <c r="BH110"/>
  <c r="BG110"/>
  <c r="BF110"/>
  <c r="T110"/>
  <c r="R110"/>
  <c r="P110"/>
  <c r="BI106"/>
  <c r="BH106"/>
  <c r="BG106"/>
  <c r="BF106"/>
  <c r="T106"/>
  <c r="R106"/>
  <c r="P106"/>
  <c r="BI102"/>
  <c r="BH102"/>
  <c r="BG102"/>
  <c r="BF102"/>
  <c r="T102"/>
  <c r="R102"/>
  <c r="P102"/>
  <c r="BI98"/>
  <c r="BH98"/>
  <c r="BG98"/>
  <c r="BF98"/>
  <c r="T98"/>
  <c r="R98"/>
  <c r="P98"/>
  <c r="BI94"/>
  <c r="BH94"/>
  <c r="BG94"/>
  <c r="BF94"/>
  <c r="T94"/>
  <c r="R94"/>
  <c r="P94"/>
  <c r="BI90"/>
  <c r="BH90"/>
  <c r="BG90"/>
  <c r="BF90"/>
  <c r="T90"/>
  <c r="R90"/>
  <c r="P90"/>
  <c r="BI86"/>
  <c r="BH86"/>
  <c r="BG86"/>
  <c r="BF86"/>
  <c r="T86"/>
  <c r="R86"/>
  <c r="P86"/>
  <c r="F77"/>
  <c r="E75"/>
  <c r="F52"/>
  <c r="E50"/>
  <c r="J24"/>
  <c r="E24"/>
  <c r="J55"/>
  <c r="J23"/>
  <c r="J21"/>
  <c r="E21"/>
  <c r="J54"/>
  <c r="J20"/>
  <c r="J18"/>
  <c r="E18"/>
  <c r="F80"/>
  <c r="J17"/>
  <c r="J15"/>
  <c r="E15"/>
  <c r="F79"/>
  <c r="J14"/>
  <c r="J12"/>
  <c r="J52"/>
  <c r="E7"/>
  <c r="E48"/>
  <c i="1" r="L50"/>
  <c r="AM50"/>
  <c r="AM49"/>
  <c r="L49"/>
  <c r="AM47"/>
  <c r="L47"/>
  <c r="L45"/>
  <c r="L44"/>
  <c i="5" r="BK126"/>
  <c r="BK114"/>
  <c i="4" r="J122"/>
  <c i="5" r="BK142"/>
  <c r="J114"/>
  <c r="J86"/>
  <c i="4" r="BK110"/>
  <c i="3" r="BK138"/>
  <c r="J122"/>
  <c r="J102"/>
  <c i="2" r="J151"/>
  <c r="BK134"/>
  <c r="J110"/>
  <c r="BK86"/>
  <c i="5" r="BK134"/>
  <c r="BK106"/>
  <c r="BK90"/>
  <c i="4" r="BK132"/>
  <c r="J110"/>
  <c r="J90"/>
  <c i="3" r="BK110"/>
  <c r="J86"/>
  <c i="2" r="BK122"/>
  <c r="BK102"/>
  <c i="5" r="J134"/>
  <c r="J94"/>
  <c i="4" r="BK128"/>
  <c r="BK102"/>
  <c i="3" r="J138"/>
  <c r="BK122"/>
  <c r="BK98"/>
  <c r="BK86"/>
  <c i="2" r="J138"/>
  <c r="BK114"/>
  <c r="J90"/>
  <c i="5" r="BK118"/>
  <c i="4" r="BK126"/>
  <c r="BK106"/>
  <c i="5" r="BK130"/>
  <c r="J102"/>
  <c i="4" r="J114"/>
  <c r="BK86"/>
  <c i="3" r="BK130"/>
  <c r="J114"/>
  <c i="2" r="BK156"/>
  <c r="BK138"/>
  <c r="J118"/>
  <c r="J102"/>
  <c i="1" r="AS54"/>
  <c i="4" r="BK146"/>
  <c r="J126"/>
  <c r="J106"/>
  <c i="3" r="BK148"/>
  <c r="BK102"/>
  <c i="2" r="BK126"/>
  <c r="J106"/>
  <c i="5" r="BK147"/>
  <c r="J126"/>
  <c r="J90"/>
  <c i="4" r="BK114"/>
  <c i="3" r="BK143"/>
  <c r="BK126"/>
  <c r="J110"/>
  <c r="J94"/>
  <c i="2" r="J146"/>
  <c r="BK130"/>
  <c r="J98"/>
  <c i="5" r="J122"/>
  <c i="4" r="J146"/>
  <c i="5" r="BK152"/>
  <c r="J118"/>
  <c r="J98"/>
  <c i="4" r="J128"/>
  <c r="BK90"/>
  <c i="3" r="BK134"/>
  <c r="BK118"/>
  <c r="BK94"/>
  <c i="2" r="BK142"/>
  <c r="J126"/>
  <c r="BK98"/>
  <c i="5" r="J147"/>
  <c r="BK110"/>
  <c r="BK94"/>
  <c i="4" r="J141"/>
  <c r="BK122"/>
  <c r="BK98"/>
  <c r="J86"/>
  <c i="3" r="J106"/>
  <c i="2" r="BK151"/>
  <c r="BK110"/>
  <c i="5" r="J142"/>
  <c r="BK122"/>
  <c i="4" r="BK136"/>
  <c r="J94"/>
  <c i="3" r="J130"/>
  <c r="BK114"/>
  <c r="BK90"/>
  <c i="2" r="J142"/>
  <c r="J122"/>
  <c r="BK94"/>
  <c i="5" r="J152"/>
  <c r="J106"/>
  <c i="4" r="BK118"/>
  <c i="5" r="BK138"/>
  <c r="J110"/>
  <c i="4" r="BK141"/>
  <c r="J102"/>
  <c i="3" r="J148"/>
  <c r="J126"/>
  <c r="J98"/>
  <c i="2" r="BK146"/>
  <c r="J130"/>
  <c r="J114"/>
  <c r="BK90"/>
  <c i="5" r="J138"/>
  <c r="BK102"/>
  <c r="BK86"/>
  <c i="4" r="J136"/>
  <c r="J118"/>
  <c r="BK94"/>
  <c i="3" r="J143"/>
  <c r="J90"/>
  <c i="2" r="BK118"/>
  <c r="J94"/>
  <c i="5" r="J130"/>
  <c r="BK98"/>
  <c i="4" r="J132"/>
  <c r="J98"/>
  <c i="3" r="J134"/>
  <c r="J118"/>
  <c r="BK106"/>
  <c i="2" r="J156"/>
  <c r="J134"/>
  <c r="BK106"/>
  <c r="J86"/>
  <c l="1" r="R85"/>
  <c r="R84"/>
  <c r="R83"/>
  <c i="3" r="P85"/>
  <c r="P84"/>
  <c r="P83"/>
  <c i="1" r="AU56"/>
  <c i="4" r="R85"/>
  <c r="R84"/>
  <c r="R83"/>
  <c i="2" r="BK85"/>
  <c r="T85"/>
  <c r="T84"/>
  <c r="T83"/>
  <c i="3" r="R85"/>
  <c r="R84"/>
  <c r="R83"/>
  <c i="4" r="P85"/>
  <c r="P84"/>
  <c r="P83"/>
  <c i="1" r="AU57"/>
  <c i="5" r="P85"/>
  <c r="P84"/>
  <c r="P83"/>
  <c i="1" r="AU58"/>
  <c i="2" r="P85"/>
  <c r="P84"/>
  <c r="P83"/>
  <c i="1" r="AU55"/>
  <c i="3" r="BK85"/>
  <c r="J85"/>
  <c r="J61"/>
  <c r="T85"/>
  <c r="T84"/>
  <c r="T83"/>
  <c i="4" r="T85"/>
  <c r="T84"/>
  <c r="T83"/>
  <c i="5" r="BK85"/>
  <c r="J85"/>
  <c r="J61"/>
  <c r="T85"/>
  <c r="T84"/>
  <c r="T83"/>
  <c i="4" r="BK85"/>
  <c r="J85"/>
  <c r="J61"/>
  <c i="5" r="R85"/>
  <c r="R84"/>
  <c r="R83"/>
  <c i="2" r="F54"/>
  <c r="F55"/>
  <c r="E73"/>
  <c r="J77"/>
  <c r="J79"/>
  <c r="BE90"/>
  <c r="BE102"/>
  <c r="BE110"/>
  <c r="BE118"/>
  <c r="BE134"/>
  <c r="BE138"/>
  <c r="BE146"/>
  <c r="BE156"/>
  <c r="BK155"/>
  <c r="J155"/>
  <c r="J63"/>
  <c i="3" r="J52"/>
  <c r="F55"/>
  <c r="BE86"/>
  <c r="BE98"/>
  <c r="BE102"/>
  <c r="BE118"/>
  <c r="BE122"/>
  <c r="BE126"/>
  <c r="BE134"/>
  <c r="BE148"/>
  <c r="BK142"/>
  <c r="J142"/>
  <c r="J62"/>
  <c i="4" r="E48"/>
  <c r="J52"/>
  <c r="J54"/>
  <c r="F55"/>
  <c r="J80"/>
  <c r="BE90"/>
  <c r="BE98"/>
  <c r="BE102"/>
  <c r="BE106"/>
  <c r="BE141"/>
  <c i="5" r="J52"/>
  <c r="J55"/>
  <c r="BE98"/>
  <c r="BE106"/>
  <c r="BE110"/>
  <c r="BE138"/>
  <c i="2" r="J80"/>
  <c r="BE86"/>
  <c r="BE98"/>
  <c i="3" r="F54"/>
  <c r="J55"/>
  <c r="J79"/>
  <c r="BE106"/>
  <c r="BE114"/>
  <c r="BE130"/>
  <c i="4" r="BE86"/>
  <c r="BE94"/>
  <c r="BE146"/>
  <c i="5" r="E48"/>
  <c r="F55"/>
  <c r="F79"/>
  <c r="BE86"/>
  <c r="BE114"/>
  <c r="BE118"/>
  <c r="BE126"/>
  <c r="BE147"/>
  <c i="2" r="BE94"/>
  <c r="BE106"/>
  <c r="BE114"/>
  <c r="BE122"/>
  <c r="BE126"/>
  <c r="BE130"/>
  <c r="BE142"/>
  <c r="BE151"/>
  <c r="BK150"/>
  <c r="J150"/>
  <c r="J62"/>
  <c i="3" r="E48"/>
  <c r="BE90"/>
  <c r="BE94"/>
  <c r="BE110"/>
  <c r="BE138"/>
  <c r="BE143"/>
  <c r="BK147"/>
  <c r="J147"/>
  <c r="J63"/>
  <c i="4" r="F54"/>
  <c r="BE114"/>
  <c r="BE118"/>
  <c r="BE122"/>
  <c r="BE126"/>
  <c r="BE132"/>
  <c i="5" r="J54"/>
  <c r="BE90"/>
  <c r="BE102"/>
  <c r="BE122"/>
  <c r="BE152"/>
  <c i="4" r="BE110"/>
  <c r="BE128"/>
  <c r="BE136"/>
  <c r="BK140"/>
  <c r="J140"/>
  <c r="J62"/>
  <c r="BK145"/>
  <c r="J145"/>
  <c r="J63"/>
  <c i="5" r="BE94"/>
  <c r="BE130"/>
  <c r="BE134"/>
  <c r="BE142"/>
  <c r="BK146"/>
  <c r="J146"/>
  <c r="J62"/>
  <c r="BK151"/>
  <c r="J151"/>
  <c r="J63"/>
  <c r="F36"/>
  <c i="1" r="BC58"/>
  <c i="5" r="J34"/>
  <c i="1" r="AW58"/>
  <c i="2" r="J34"/>
  <c i="1" r="AW55"/>
  <c i="3" r="F34"/>
  <c i="1" r="BA56"/>
  <c i="3" r="J34"/>
  <c i="1" r="AW56"/>
  <c i="2" r="F35"/>
  <c i="1" r="BB55"/>
  <c i="2" r="F34"/>
  <c i="1" r="BA55"/>
  <c i="2" r="F36"/>
  <c i="1" r="BC55"/>
  <c i="5" r="F34"/>
  <c i="1" r="BA58"/>
  <c i="4" r="J34"/>
  <c i="1" r="AW57"/>
  <c i="4" r="F36"/>
  <c i="1" r="BC57"/>
  <c i="5" r="F37"/>
  <c i="1" r="BD58"/>
  <c i="3" r="F37"/>
  <c i="1" r="BD56"/>
  <c i="4" r="F35"/>
  <c i="1" r="BB57"/>
  <c i="5" r="F35"/>
  <c i="1" r="BB58"/>
  <c i="3" r="F35"/>
  <c i="1" r="BB56"/>
  <c i="3" r="F36"/>
  <c i="1" r="BC56"/>
  <c i="2" r="F37"/>
  <c i="1" r="BD55"/>
  <c i="4" r="F37"/>
  <c i="1" r="BD57"/>
  <c i="4" r="F34"/>
  <c i="1" r="BA57"/>
  <c i="2" l="1" r="BK84"/>
  <c r="BK83"/>
  <c r="J83"/>
  <c r="J85"/>
  <c r="J61"/>
  <c i="3" r="BK84"/>
  <c r="J84"/>
  <c r="J60"/>
  <c i="4" r="BK84"/>
  <c r="BK83"/>
  <c r="J83"/>
  <c r="J59"/>
  <c i="5" r="BK84"/>
  <c r="J84"/>
  <c r="J60"/>
  <c i="2" r="J30"/>
  <c i="1" r="AG55"/>
  <c i="2" r="J33"/>
  <c i="1" r="AV55"/>
  <c r="AT55"/>
  <c i="2" r="F33"/>
  <c i="1" r="AZ55"/>
  <c i="3" r="J33"/>
  <c i="1" r="AV56"/>
  <c r="AT56"/>
  <c r="BD54"/>
  <c r="W33"/>
  <c i="5" r="J33"/>
  <c i="1" r="AV58"/>
  <c r="AT58"/>
  <c i="4" r="J33"/>
  <c i="1" r="AV57"/>
  <c r="AT57"/>
  <c r="BB54"/>
  <c r="W31"/>
  <c i="3" r="F33"/>
  <c i="1" r="AZ56"/>
  <c r="BC54"/>
  <c r="W32"/>
  <c i="4" r="F33"/>
  <c i="1" r="AZ57"/>
  <c r="AU54"/>
  <c i="5" r="F33"/>
  <c i="1" r="AZ58"/>
  <c r="BA54"/>
  <c r="W30"/>
  <c i="2" l="1" r="J39"/>
  <c r="J59"/>
  <c r="J84"/>
  <c r="J60"/>
  <c i="3" r="BK83"/>
  <c r="J83"/>
  <c r="J59"/>
  <c i="4" r="J84"/>
  <c r="J60"/>
  <c i="5" r="BK83"/>
  <c r="J83"/>
  <c i="1" r="AN55"/>
  <c i="5" r="J30"/>
  <c i="1" r="AG58"/>
  <c r="AN58"/>
  <c r="AX54"/>
  <c r="AW54"/>
  <c r="AK30"/>
  <c r="AZ54"/>
  <c r="W29"/>
  <c r="AY54"/>
  <c i="4" r="J30"/>
  <c i="1" r="AG57"/>
  <c r="AN57"/>
  <c i="4" l="1" r="J39"/>
  <c i="5" r="J39"/>
  <c r="J59"/>
  <c i="1" r="AV54"/>
  <c r="AK29"/>
  <c i="3" r="J30"/>
  <c i="1" r="AG56"/>
  <c r="AN56"/>
  <c i="3" l="1" r="J39"/>
  <c i="1" r="AG54"/>
  <c r="AK26"/>
  <c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<sst xmlns="http://schemas.openxmlformats.org/spreadsheetml/2006/main">
  <si>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</si>
  <si>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</si>
  <si>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</si>
  <si>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</si>
  <si>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</si>
  <si>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{15fef756-bdba-4502-a728-b3a473e7f393}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</si>
  <si>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</si>
  <si>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</si>
  <si>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</si>
  <si>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</si>
  <si>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</si>
  <si>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</si>
  <si>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</si>
  <si>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</si>
  <si>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02/20/3np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</si>
  <si>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</si>
  <si>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</si>
  <si>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Realizace společných zařízení v k.ú. Stará ves u Přerova - I. etapa - následná péče</t>
  </si>
  <si>
    <t>KSO:</t>
  </si>
  <si>
    <t/>
  </si>
  <si>
    <t>CC-CZ:</t>
  </si>
  <si>
    <t>Místo:</t>
  </si>
  <si>
    <t xml:space="preserve"> </t>
  </si>
  <si>
    <t>Datum:</t>
  </si>
  <si>
    <t>22.5.2020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</si>
  <si>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</si>
  <si>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</si>
  <si>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</si>
  <si>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</si>
  <si>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</si>
  <si>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</si>
  <si>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</si>
  <si>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</si>
  <si>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</si>
  <si>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</si>
  <si>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</si>
  <si>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</si>
  <si>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</si>
  <si>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</si>
  <si>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</si>
  <si>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</si>
  <si>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</si>
  <si>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</si>
  <si>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</si>
  <si>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</si>
  <si>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</si>
  <si>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</si>
  <si>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</si>
  <si>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</si>
  <si>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</si>
  <si>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</si>
  <si>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</si>
  <si>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</si>
  <si>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</si>
  <si>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</si>
  <si>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</si>
  <si>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</si>
  <si>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</si>
  <si>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</si>
  <si>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</si>
  <si>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</si>
  <si>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</si>
  <si>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</si>
  <si>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</si>
  <si>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</si>
  <si>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</si>
  <si>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</si>
  <si>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</si>
  <si>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</si>
  <si>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</si>
  <si>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</si>
  <si>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</si>
  <si>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</si>
  <si>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</si>
  <si>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02/20/03/np</t>
  </si>
  <si>
    <t>Protierozní mez PM1</t>
  </si>
  <si>
    <t>STA</t>
  </si>
  <si>
    <t>1</t>
  </si>
  <si>
    <t>{e5766859-7323-45c1-9556-d696908a1aed}</t>
  </si>
  <si>
    <t>2</t>
  </si>
  <si>
    <t>02/20/04/np</t>
  </si>
  <si>
    <t>Lokální biokoridor LBK9</t>
  </si>
  <si>
    <t>{d3a7f3dc-921a-4c6e-a575-5a6982ef4edd}</t>
  </si>
  <si>
    <t>02/20/05/np</t>
  </si>
  <si>
    <t>Lokální biokoridor LBK 10</t>
  </si>
  <si>
    <t>{c78fc673-136e-4dd5-99c0-9e0906f16249}</t>
  </si>
  <si>
    <t>02/20/06/np</t>
  </si>
  <si>
    <t>Zalesnění L1</t>
  </si>
  <si>
    <t>{d2a2d65c-0390-453a-b843-e157a7009f0b}</t>
  </si>
  <si>
    <t>KRYCÍ LIST SOUPISU PRACÍ</t>
  </si>
  <si>
    <t>Objekt:</t>
  </si>
  <si>
    <t>02/20/03/np - Protierozní mez PM1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</si>
  <si>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</si>
  <si>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</si>
  <si>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</si>
  <si>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</si>
  <si>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</si>
  <si>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</si>
  <si>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</si>
  <si>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</si>
  <si>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</si>
  <si>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</si>
  <si>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</si>
  <si>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</si>
  <si>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</si>
  <si>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</si>
  <si>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</si>
  <si>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</si>
  <si>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</si>
  <si>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</si>
  <si>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</si>
  <si>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</si>
  <si>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</si>
  <si>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</si>
  <si>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</si>
  <si>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</si>
  <si>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</si>
  <si>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</si>
  <si>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184215112</t>
  </si>
  <si>
    <t>Ukotvení kmene dřevin jedním kůlem D do 0,1 m délky do 2 m</t>
  </si>
  <si>
    <t>kus</t>
  </si>
  <si>
    <t>CS ÚRS 2020 01</t>
  </si>
  <si>
    <t>4</t>
  </si>
  <si>
    <t>-1183276208</t>
  </si>
  <si>
    <t>PP</t>
  </si>
  <si>
    <t>Ukotvení dřeviny kůly jedním kůlem, délky přes 1 do 2 m</t>
  </si>
  <si>
    <t>VV</t>
  </si>
  <si>
    <t>"3. rok, keře" (200+80+55)*0,05</t>
  </si>
  <si>
    <t>Součet</t>
  </si>
  <si>
    <t>184215132</t>
  </si>
  <si>
    <t>Ukotvení kmene dřevin třemi kůly D do 0,1 m délky do 2 m</t>
  </si>
  <si>
    <t>1450484217</t>
  </si>
  <si>
    <t>Ukotvení dřeviny kůly třemi kůly, délky přes 1 do 2 m</t>
  </si>
  <si>
    <t>"3. rok, stromy" (30+12+13+7)*0,05</t>
  </si>
  <si>
    <t>3</t>
  </si>
  <si>
    <t>M</t>
  </si>
  <si>
    <t>60591251</t>
  </si>
  <si>
    <t>kůl vyvazovací dřevěný impregnovaný D 8cm dl 1,5m</t>
  </si>
  <si>
    <t>8</t>
  </si>
  <si>
    <t>-1581746731</t>
  </si>
  <si>
    <t>"3.rok, keře" 335*0,05</t>
  </si>
  <si>
    <t>60591320</t>
  </si>
  <si>
    <t>kulatina odkorněná D 7-15cm do dl 5m</t>
  </si>
  <si>
    <t>m</t>
  </si>
  <si>
    <t>-887336181</t>
  </si>
  <si>
    <t>"3. rok, příčka spojovací dl. 50 cm, ke každému stromu 3 ks" 0,5*3*62*0,05</t>
  </si>
  <si>
    <t>5</t>
  </si>
  <si>
    <t>60591253</t>
  </si>
  <si>
    <t>kůl vyvazovací dřevěný impregnovaný D 8cm dl 2m</t>
  </si>
  <si>
    <t>-354645862</t>
  </si>
  <si>
    <t>"3. rok, stromy" (62*3)*0,05</t>
  </si>
  <si>
    <t>6</t>
  </si>
  <si>
    <t>184813133</t>
  </si>
  <si>
    <t>Ochrana listnatých dřevin do 70 cm před okusem chemickým nátěrem v rovině a svahu do 1:5</t>
  </si>
  <si>
    <t>100 kus</t>
  </si>
  <si>
    <t>2135203136</t>
  </si>
  <si>
    <t>Ochrana dřevin před okusem zvěří chemicky nátěrem, v rovině nebo ve svahu do 1:5 listnatých, výšky do 70 cm</t>
  </si>
  <si>
    <t>"3. rok, keře" 335/100</t>
  </si>
  <si>
    <t>7</t>
  </si>
  <si>
    <t>184911421</t>
  </si>
  <si>
    <t>Mulčování rostlin kůrou tl. do 0,1 m v rovině a svahu do 1:5</t>
  </si>
  <si>
    <t>m2</t>
  </si>
  <si>
    <t>1649815728</t>
  </si>
  <si>
    <t>Mulčování vysazených rostlin mulčovací kůrou, tl. do 100 mm v rovině nebo na svahu do 1:5</t>
  </si>
  <si>
    <t>"3. rok" 335*0,4*0,4+62*0,5*0,5</t>
  </si>
  <si>
    <t>10391100</t>
  </si>
  <si>
    <t>kůra mulčovací VL</t>
  </si>
  <si>
    <t>m3</t>
  </si>
  <si>
    <t>2076339393</t>
  </si>
  <si>
    <t>"3. rok" (335*0,4*0,4+62*0,5*0,5)*0,05</t>
  </si>
  <si>
    <t>9</t>
  </si>
  <si>
    <t>111151131</t>
  </si>
  <si>
    <t>Pokosení trávníku lučního plochy do 1000 m2 s odvozem do 20 km v rovině a svahu do 1:5</t>
  </si>
  <si>
    <t>-2010551810</t>
  </si>
  <si>
    <t>Pokosení trávníku při souvislé ploše do 1000 m2 lučního v rovině nebo svahu do 1:5</t>
  </si>
  <si>
    <t>"3.rok, 3x" 1875*3</t>
  </si>
  <si>
    <t>10</t>
  </si>
  <si>
    <t>111151132</t>
  </si>
  <si>
    <t>Pokosení trávníku lučního plochy do 1000 m2 s odvozem do 20 km ve svahu do 1:2</t>
  </si>
  <si>
    <t>1770653948</t>
  </si>
  <si>
    <t>Pokosení trávníku při souvislé ploše do 1000 m2 lučního na svahu přes 1:5 do 1:2</t>
  </si>
  <si>
    <t>"3. rok, 3x" 3600*3</t>
  </si>
  <si>
    <t>11</t>
  </si>
  <si>
    <t>184816111</t>
  </si>
  <si>
    <t>Hnojení sazenic průmyslovými hnojivy do 0,25 kg k jedné sazenici</t>
  </si>
  <si>
    <t>941574804</t>
  </si>
  <si>
    <t>Hnojení sazenic průmyslovými hnojivy v množství do 0,25 kg k jedné sazenici</t>
  </si>
  <si>
    <t>"3.rok" 397</t>
  </si>
  <si>
    <t>12</t>
  </si>
  <si>
    <t>25191155</t>
  </si>
  <si>
    <t>hnojivo průmyslové Cererit</t>
  </si>
  <si>
    <t>kg</t>
  </si>
  <si>
    <t>-1717346456</t>
  </si>
  <si>
    <t>"3.rok" 397*0,020</t>
  </si>
  <si>
    <t>13</t>
  </si>
  <si>
    <t>184852321</t>
  </si>
  <si>
    <t>Řez stromu výchovný špičáků a keřových stromů výšky do 4m</t>
  </si>
  <si>
    <t>-621956292</t>
  </si>
  <si>
    <t>Řez stromů prováděný lezeckou technikou výchovný (S-RV) špičáky a keřové stromy, výšky do 4 m</t>
  </si>
  <si>
    <t>"ovocné stromy" 62</t>
  </si>
  <si>
    <t>14</t>
  </si>
  <si>
    <t>184814113</t>
  </si>
  <si>
    <t>Okopání kolem sazenic v ploše 0,5x0,5 m v zemině tř 3</t>
  </si>
  <si>
    <t>-1541820123</t>
  </si>
  <si>
    <t>Okopání okolo sazenic hloubky do 0,10 m, na ploše 0,50 x 0,50 m v zemině tř. 3</t>
  </si>
  <si>
    <t>"3.rok, 2x ročně" 397*2</t>
  </si>
  <si>
    <t>185804312</t>
  </si>
  <si>
    <t>Zalití rostlin vodou plocha přes 20 m2</t>
  </si>
  <si>
    <t>1633021554</t>
  </si>
  <si>
    <t>Zalití rostlin vodou plochy záhonů jednotlivě přes 20 m2</t>
  </si>
  <si>
    <t>"3. rok, 3 x ročně, zatravnění 15 l/m2, keře 15 l/ks, strom 25 l" (5475*0,015+335*0,015+55*0,025)*3</t>
  </si>
  <si>
    <t>16</t>
  </si>
  <si>
    <t>185851121</t>
  </si>
  <si>
    <t>Dovoz vody pro zálivku rostlin za vzdálenost do 1000 m</t>
  </si>
  <si>
    <t>-124860866</t>
  </si>
  <si>
    <t>Dovoz vody pro zálivku rostlin na vzdálenost do 1000 m</t>
  </si>
  <si>
    <t>Svislé a kompletní konstrukce</t>
  </si>
  <si>
    <t>17</t>
  </si>
  <si>
    <t>348951240</t>
  </si>
  <si>
    <t>Oplocení kultur v 1,5 m s 5 až 7 řadami ocelového drátu</t>
  </si>
  <si>
    <t>-591178864</t>
  </si>
  <si>
    <t>Oplocení lesních kultur dřevěnými kůly průměru do 120 mm, bez impregnace, v osové vzdálenosti 3 m, v oplocení výšky 1,5 m, s 5 až 7 řadami ocelového drátu taženého, průměru 3 mm</t>
  </si>
  <si>
    <t>"3. rok, oplocenky oprava, předpoklad 5%" 940*0,05</t>
  </si>
  <si>
    <t>998</t>
  </si>
  <si>
    <t>Přesun hmot</t>
  </si>
  <si>
    <t>18</t>
  </si>
  <si>
    <t>998315011</t>
  </si>
  <si>
    <t>Přesun hmot pro břehové ochranné porosty</t>
  </si>
  <si>
    <t>t</t>
  </si>
  <si>
    <t>516958538</t>
  </si>
  <si>
    <t>Přesun hmot pro porosty ochranné včetně břehových jakéhokoliv rozsahu dopravní vzdálenost do 100 m</t>
  </si>
  <si>
    <t>02/20/04/np - Lokální biokoridor LBK9</t>
  </si>
  <si>
    <t>-371918270</t>
  </si>
  <si>
    <t>"3.rok, keře, 5%" 983*0,05</t>
  </si>
  <si>
    <t>1675097066</t>
  </si>
  <si>
    <t>"3. rok, stromy, 5%" 444*0,05</t>
  </si>
  <si>
    <t>895524524</t>
  </si>
  <si>
    <t>"3. rok, stromy, 5%" 444*0,05*3</t>
  </si>
  <si>
    <t>-2141639049</t>
  </si>
  <si>
    <t>"3. rok, keře, 5%" 983*0,05</t>
  </si>
  <si>
    <t>-567813748</t>
  </si>
  <si>
    <t>"3. rok, stromy, vyvázání, 5%" 3*0,5*444*0,05</t>
  </si>
  <si>
    <t>1694690766</t>
  </si>
  <si>
    <t>"3. rok, keře" 983/100</t>
  </si>
  <si>
    <t>268894109</t>
  </si>
  <si>
    <t>"3.rok" 983*0,4*0,4+444*0,5*0,5</t>
  </si>
  <si>
    <t>51093607</t>
  </si>
  <si>
    <t>"3.rok" 983*0,4*0,4*0,05+444*0,5*0,5*0,05</t>
  </si>
  <si>
    <t>-1856978426</t>
  </si>
  <si>
    <t>"3.rok, 3x" 9000*3</t>
  </si>
  <si>
    <t>-743510937</t>
  </si>
  <si>
    <t>"3. rok" 444+983</t>
  </si>
  <si>
    <t>-1644712245</t>
  </si>
  <si>
    <t>"3. rok" (444+983)*0,020</t>
  </si>
  <si>
    <t>2070227245</t>
  </si>
  <si>
    <t>"3. rok, 2x ročně" (444+983)*2</t>
  </si>
  <si>
    <t>376126244</t>
  </si>
  <si>
    <t>"3. rok, 3 x ročně, zatravnění 15 l/m2, keře 15 l/ks, strom 25 l" (9000*0,015+983*0,015+444*0,025)*3</t>
  </si>
  <si>
    <t>-1325389261</t>
  </si>
  <si>
    <t>-1341623834</t>
  </si>
  <si>
    <t>"3. rok, oplocenky oprava, předpoklad 5%" 1285,8*0,05</t>
  </si>
  <si>
    <t>39287258</t>
  </si>
  <si>
    <t>02/20/05/np - Lokální biokoridor LBK 10</t>
  </si>
  <si>
    <t>2130613906</t>
  </si>
  <si>
    <t>"3. rok, keře, 5%" 1138*0,05</t>
  </si>
  <si>
    <t>-567978450</t>
  </si>
  <si>
    <t>"3. rok, stromy, 5%" 553*0,05</t>
  </si>
  <si>
    <t>1959699885</t>
  </si>
  <si>
    <t>"3. rok, stromy, 5%" 553*0,05*3</t>
  </si>
  <si>
    <t>-1792413150</t>
  </si>
  <si>
    <t>-339618355</t>
  </si>
  <si>
    <t>"3. rok, vyvázání stromů, 5%" 3*0,5*553*0,05</t>
  </si>
  <si>
    <t>2066157405</t>
  </si>
  <si>
    <t>"keře" 1138/100</t>
  </si>
  <si>
    <t>-673279579</t>
  </si>
  <si>
    <t>"3.rok" 1138*0,4*0,4+553*0,5*0,5</t>
  </si>
  <si>
    <t>513207908</t>
  </si>
  <si>
    <t>"3.rok" 1138*0,4*0,4*0,05+553*0,5*0,5*0,05</t>
  </si>
  <si>
    <t>-115497345</t>
  </si>
  <si>
    <t>"3. rok, 2x ročně" (1138+553)*2</t>
  </si>
  <si>
    <t>-1789648632</t>
  </si>
  <si>
    <t>"3. rok, 3 x ročně, zatravnění 15 l/m2, keře 15 l/ks, strom 25 l" (10456*0,015+1138*0,015+553*0,025)*3</t>
  </si>
  <si>
    <t>-1592790124</t>
  </si>
  <si>
    <t>-1226709054</t>
  </si>
  <si>
    <t>"3.rok, 3x" 10456*3</t>
  </si>
  <si>
    <t>-293923726</t>
  </si>
  <si>
    <t>"3. rok" (1138+553)*1</t>
  </si>
  <si>
    <t>1613440377</t>
  </si>
  <si>
    <t>"3. rok" (1138+553)*0,020</t>
  </si>
  <si>
    <t>-1791832087</t>
  </si>
  <si>
    <t>"3.rok, oplocenky oprava, předpoklad 5%" 1577*0,05</t>
  </si>
  <si>
    <t>19</t>
  </si>
  <si>
    <t>759933404</t>
  </si>
  <si>
    <t>02/20/06/np - Zalesnění L1</t>
  </si>
  <si>
    <t>431442513</t>
  </si>
  <si>
    <t>"3. rok, keře, 5%" 243*0,05</t>
  </si>
  <si>
    <t>1518285280</t>
  </si>
  <si>
    <t>"3. rok, stromy, 5%" (882+92)*0,05</t>
  </si>
  <si>
    <t>17913979</t>
  </si>
  <si>
    <t>"3. rok, stromy, 5%" (882+92)*3*0,05</t>
  </si>
  <si>
    <t>2019586035</t>
  </si>
  <si>
    <t>-71910516</t>
  </si>
  <si>
    <t>"3. rok, vyvázání stromů, 5%" 3*0,5*(882+92)*0,05</t>
  </si>
  <si>
    <t>1001348405</t>
  </si>
  <si>
    <t>"3. rok, keře" 243/100</t>
  </si>
  <si>
    <t>-937644679</t>
  </si>
  <si>
    <t>"3. rok" 243*0,4*0,4+ (882+92)*0,5*0,5</t>
  </si>
  <si>
    <t>50272451</t>
  </si>
  <si>
    <t>"3. rok" (243*0,4*0,4+ (882+92)*0,5*0,5)*0,05</t>
  </si>
  <si>
    <t>-1221638232</t>
  </si>
  <si>
    <t>"3.rok, 3x" 19393*3</t>
  </si>
  <si>
    <t>-569128833</t>
  </si>
  <si>
    <t>"ovocné stromy" 92</t>
  </si>
  <si>
    <t>1042944439</t>
  </si>
  <si>
    <t>"3. rok" (882+92+243)*1</t>
  </si>
  <si>
    <t>12903425</t>
  </si>
  <si>
    <t>"3. rok" (882+92+243)*0,020</t>
  </si>
  <si>
    <t>-1700223976</t>
  </si>
  <si>
    <t>"3. rok, 2 x ročně" (882+92+243)*2</t>
  </si>
  <si>
    <t>-2044370388</t>
  </si>
  <si>
    <t>"3. rok, 3 x ročně, zatravnění 15 l/m2, keře 15l/ks, stromy 25l/m2" (19393*0,015+243*0,015+(882+92)*0,025)*3</t>
  </si>
  <si>
    <t>1093030993</t>
  </si>
  <si>
    <t>-1658890343</t>
  </si>
  <si>
    <t>"3. rok, oplocenka oprava, předpoklad 5%" 96*9*0,05</t>
  </si>
  <si>
    <t>-715293324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</si>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</sst>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5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  <protection locked="0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9" fillId="0" borderId="29" xfId="0" applyFont="1" applyBorder="1" applyAlignment="1">
      <alignment horizontal="left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2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2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1" xfId="0" applyFont="1" applyBorder="1" applyAlignment="1">
      <alignment horizontal="center" vertical="center"/>
    </xf>
    <xf numFmtId="0" fontId="37" fillId="0" borderId="1" xfId="0" applyFont="1" applyBorder="1" applyAlignment="1">
      <alignment horizontal="left"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22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31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32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22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31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33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34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35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36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37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38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39</v>
      </c>
      <c r="E29" s="47"/>
      <c r="F29" s="32" t="s">
        <v>40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41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42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43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44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45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46</v>
      </c>
      <c r="U35" s="54"/>
      <c r="V35" s="54"/>
      <c r="W35" s="54"/>
      <c r="X35" s="56" t="s">
        <v>47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48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02/20/3np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Realizace společných zařízení v k.ú. Stará ves u Přerova - I. etapa - následná péče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 xml:space="preserve"> 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22.5.2020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 xml:space="preserve"> 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30</v>
      </c>
      <c r="AJ49" s="40"/>
      <c r="AK49" s="40"/>
      <c r="AL49" s="40"/>
      <c r="AM49" s="73" t="str">
        <f>IF(E17="","",E17)</f>
        <v xml:space="preserve"> </v>
      </c>
      <c r="AN49" s="64"/>
      <c r="AO49" s="64"/>
      <c r="AP49" s="64"/>
      <c r="AQ49" s="40"/>
      <c r="AR49" s="44"/>
      <c r="AS49" s="74" t="s">
        <v>49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28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32</v>
      </c>
      <c r="AJ50" s="40"/>
      <c r="AK50" s="40"/>
      <c r="AL50" s="40"/>
      <c r="AM50" s="73" t="str">
        <f>IF(E20="","",E20)</f>
        <v xml:space="preserve"> 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50</v>
      </c>
      <c r="D52" s="87"/>
      <c r="E52" s="87"/>
      <c r="F52" s="87"/>
      <c r="G52" s="87"/>
      <c r="H52" s="88"/>
      <c r="I52" s="89" t="s">
        <v>51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52</v>
      </c>
      <c r="AH52" s="87"/>
      <c r="AI52" s="87"/>
      <c r="AJ52" s="87"/>
      <c r="AK52" s="87"/>
      <c r="AL52" s="87"/>
      <c r="AM52" s="87"/>
      <c r="AN52" s="89" t="s">
        <v>53</v>
      </c>
      <c r="AO52" s="87"/>
      <c r="AP52" s="87"/>
      <c r="AQ52" s="91" t="s">
        <v>54</v>
      </c>
      <c r="AR52" s="44"/>
      <c r="AS52" s="92" t="s">
        <v>55</v>
      </c>
      <c r="AT52" s="93" t="s">
        <v>56</v>
      </c>
      <c r="AU52" s="93" t="s">
        <v>57</v>
      </c>
      <c r="AV52" s="93" t="s">
        <v>58</v>
      </c>
      <c r="AW52" s="93" t="s">
        <v>59</v>
      </c>
      <c r="AX52" s="93" t="s">
        <v>60</v>
      </c>
      <c r="AY52" s="93" t="s">
        <v>61</v>
      </c>
      <c r="AZ52" s="93" t="s">
        <v>62</v>
      </c>
      <c r="BA52" s="93" t="s">
        <v>63</v>
      </c>
      <c r="BB52" s="93" t="s">
        <v>64</v>
      </c>
      <c r="BC52" s="93" t="s">
        <v>65</v>
      </c>
      <c r="BD52" s="94" t="s">
        <v>66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67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ROUND(SUM(AG55:AG58),2)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ROUND(SUM(AS55:AS58),2)</f>
        <v>0</v>
      </c>
      <c r="AT54" s="106">
        <f>ROUND(SUM(AV54:AW54),2)</f>
        <v>0</v>
      </c>
      <c r="AU54" s="107">
        <f>ROUND(SUM(AU55:AU58),5)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ROUND(SUM(AZ55:AZ58),2)</f>
        <v>0</v>
      </c>
      <c r="BA54" s="106">
        <f>ROUND(SUM(BA55:BA58),2)</f>
        <v>0</v>
      </c>
      <c r="BB54" s="106">
        <f>ROUND(SUM(BB55:BB58),2)</f>
        <v>0</v>
      </c>
      <c r="BC54" s="106">
        <f>ROUND(SUM(BC55:BC58),2)</f>
        <v>0</v>
      </c>
      <c r="BD54" s="108">
        <f>ROUND(SUM(BD55:BD58),2)</f>
        <v>0</v>
      </c>
      <c r="BE54" s="6"/>
      <c r="BS54" s="109" t="s">
        <v>68</v>
      </c>
      <c r="BT54" s="109" t="s">
        <v>69</v>
      </c>
      <c r="BU54" s="110" t="s">
        <v>70</v>
      </c>
      <c r="BV54" s="109" t="s">
        <v>71</v>
      </c>
      <c r="BW54" s="109" t="s">
        <v>5</v>
      </c>
      <c r="BX54" s="109" t="s">
        <v>72</v>
      </c>
      <c r="CL54" s="109" t="s">
        <v>19</v>
      </c>
    </row>
    <row r="55" s="7" customFormat="1" ht="24.75" customHeight="1">
      <c r="A55" s="111" t="s">
        <v>73</v>
      </c>
      <c r="B55" s="112"/>
      <c r="C55" s="113"/>
      <c r="D55" s="114" t="s">
        <v>74</v>
      </c>
      <c r="E55" s="114"/>
      <c r="F55" s="114"/>
      <c r="G55" s="114"/>
      <c r="H55" s="114"/>
      <c r="I55" s="115"/>
      <c r="J55" s="114" t="s">
        <v>75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'02-20-03-np - Protierozní...'!J30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76</v>
      </c>
      <c r="AR55" s="118"/>
      <c r="AS55" s="119">
        <v>0</v>
      </c>
      <c r="AT55" s="120">
        <f>ROUND(SUM(AV55:AW55),2)</f>
        <v>0</v>
      </c>
      <c r="AU55" s="121">
        <f>'02-20-03-np - Protierozní...'!P83</f>
        <v>0</v>
      </c>
      <c r="AV55" s="120">
        <f>'02-20-03-np - Protierozní...'!J33</f>
        <v>0</v>
      </c>
      <c r="AW55" s="120">
        <f>'02-20-03-np - Protierozní...'!J34</f>
        <v>0</v>
      </c>
      <c r="AX55" s="120">
        <f>'02-20-03-np - Protierozní...'!J35</f>
        <v>0</v>
      </c>
      <c r="AY55" s="120">
        <f>'02-20-03-np - Protierozní...'!J36</f>
        <v>0</v>
      </c>
      <c r="AZ55" s="120">
        <f>'02-20-03-np - Protierozní...'!F33</f>
        <v>0</v>
      </c>
      <c r="BA55" s="120">
        <f>'02-20-03-np - Protierozní...'!F34</f>
        <v>0</v>
      </c>
      <c r="BB55" s="120">
        <f>'02-20-03-np - Protierozní...'!F35</f>
        <v>0</v>
      </c>
      <c r="BC55" s="120">
        <f>'02-20-03-np - Protierozní...'!F36</f>
        <v>0</v>
      </c>
      <c r="BD55" s="122">
        <f>'02-20-03-np - Protierozní...'!F37</f>
        <v>0</v>
      </c>
      <c r="BE55" s="7"/>
      <c r="BT55" s="123" t="s">
        <v>77</v>
      </c>
      <c r="BV55" s="123" t="s">
        <v>71</v>
      </c>
      <c r="BW55" s="123" t="s">
        <v>78</v>
      </c>
      <c r="BX55" s="123" t="s">
        <v>5</v>
      </c>
      <c r="CL55" s="123" t="s">
        <v>19</v>
      </c>
      <c r="CM55" s="123" t="s">
        <v>79</v>
      </c>
    </row>
    <row r="56" s="7" customFormat="1" ht="24.75" customHeight="1">
      <c r="A56" s="111" t="s">
        <v>73</v>
      </c>
      <c r="B56" s="112"/>
      <c r="C56" s="113"/>
      <c r="D56" s="114" t="s">
        <v>80</v>
      </c>
      <c r="E56" s="114"/>
      <c r="F56" s="114"/>
      <c r="G56" s="114"/>
      <c r="H56" s="114"/>
      <c r="I56" s="115"/>
      <c r="J56" s="114" t="s">
        <v>81</v>
      </c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6">
        <f>'02-20-04-np - Lokální bio...'!J30</f>
        <v>0</v>
      </c>
      <c r="AH56" s="115"/>
      <c r="AI56" s="115"/>
      <c r="AJ56" s="115"/>
      <c r="AK56" s="115"/>
      <c r="AL56" s="115"/>
      <c r="AM56" s="115"/>
      <c r="AN56" s="116">
        <f>SUM(AG56,AT56)</f>
        <v>0</v>
      </c>
      <c r="AO56" s="115"/>
      <c r="AP56" s="115"/>
      <c r="AQ56" s="117" t="s">
        <v>76</v>
      </c>
      <c r="AR56" s="118"/>
      <c r="AS56" s="119">
        <v>0</v>
      </c>
      <c r="AT56" s="120">
        <f>ROUND(SUM(AV56:AW56),2)</f>
        <v>0</v>
      </c>
      <c r="AU56" s="121">
        <f>'02-20-04-np - Lokální bio...'!P83</f>
        <v>0</v>
      </c>
      <c r="AV56" s="120">
        <f>'02-20-04-np - Lokální bio...'!J33</f>
        <v>0</v>
      </c>
      <c r="AW56" s="120">
        <f>'02-20-04-np - Lokální bio...'!J34</f>
        <v>0</v>
      </c>
      <c r="AX56" s="120">
        <f>'02-20-04-np - Lokální bio...'!J35</f>
        <v>0</v>
      </c>
      <c r="AY56" s="120">
        <f>'02-20-04-np - Lokální bio...'!J36</f>
        <v>0</v>
      </c>
      <c r="AZ56" s="120">
        <f>'02-20-04-np - Lokální bio...'!F33</f>
        <v>0</v>
      </c>
      <c r="BA56" s="120">
        <f>'02-20-04-np - Lokální bio...'!F34</f>
        <v>0</v>
      </c>
      <c r="BB56" s="120">
        <f>'02-20-04-np - Lokální bio...'!F35</f>
        <v>0</v>
      </c>
      <c r="BC56" s="120">
        <f>'02-20-04-np - Lokální bio...'!F36</f>
        <v>0</v>
      </c>
      <c r="BD56" s="122">
        <f>'02-20-04-np - Lokální bio...'!F37</f>
        <v>0</v>
      </c>
      <c r="BE56" s="7"/>
      <c r="BT56" s="123" t="s">
        <v>77</v>
      </c>
      <c r="BV56" s="123" t="s">
        <v>71</v>
      </c>
      <c r="BW56" s="123" t="s">
        <v>82</v>
      </c>
      <c r="BX56" s="123" t="s">
        <v>5</v>
      </c>
      <c r="CL56" s="123" t="s">
        <v>19</v>
      </c>
      <c r="CM56" s="123" t="s">
        <v>79</v>
      </c>
    </row>
    <row r="57" s="7" customFormat="1" ht="24.75" customHeight="1">
      <c r="A57" s="111" t="s">
        <v>73</v>
      </c>
      <c r="B57" s="112"/>
      <c r="C57" s="113"/>
      <c r="D57" s="114" t="s">
        <v>83</v>
      </c>
      <c r="E57" s="114"/>
      <c r="F57" s="114"/>
      <c r="G57" s="114"/>
      <c r="H57" s="114"/>
      <c r="I57" s="115"/>
      <c r="J57" s="114" t="s">
        <v>84</v>
      </c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6">
        <f>'02-20-05-np - Lokální bio...'!J30</f>
        <v>0</v>
      </c>
      <c r="AH57" s="115"/>
      <c r="AI57" s="115"/>
      <c r="AJ57" s="115"/>
      <c r="AK57" s="115"/>
      <c r="AL57" s="115"/>
      <c r="AM57" s="115"/>
      <c r="AN57" s="116">
        <f>SUM(AG57,AT57)</f>
        <v>0</v>
      </c>
      <c r="AO57" s="115"/>
      <c r="AP57" s="115"/>
      <c r="AQ57" s="117" t="s">
        <v>76</v>
      </c>
      <c r="AR57" s="118"/>
      <c r="AS57" s="119">
        <v>0</v>
      </c>
      <c r="AT57" s="120">
        <f>ROUND(SUM(AV57:AW57),2)</f>
        <v>0</v>
      </c>
      <c r="AU57" s="121">
        <f>'02-20-05-np - Lokální bio...'!P83</f>
        <v>0</v>
      </c>
      <c r="AV57" s="120">
        <f>'02-20-05-np - Lokální bio...'!J33</f>
        <v>0</v>
      </c>
      <c r="AW57" s="120">
        <f>'02-20-05-np - Lokální bio...'!J34</f>
        <v>0</v>
      </c>
      <c r="AX57" s="120">
        <f>'02-20-05-np - Lokální bio...'!J35</f>
        <v>0</v>
      </c>
      <c r="AY57" s="120">
        <f>'02-20-05-np - Lokální bio...'!J36</f>
        <v>0</v>
      </c>
      <c r="AZ57" s="120">
        <f>'02-20-05-np - Lokální bio...'!F33</f>
        <v>0</v>
      </c>
      <c r="BA57" s="120">
        <f>'02-20-05-np - Lokální bio...'!F34</f>
        <v>0</v>
      </c>
      <c r="BB57" s="120">
        <f>'02-20-05-np - Lokální bio...'!F35</f>
        <v>0</v>
      </c>
      <c r="BC57" s="120">
        <f>'02-20-05-np - Lokální bio...'!F36</f>
        <v>0</v>
      </c>
      <c r="BD57" s="122">
        <f>'02-20-05-np - Lokální bio...'!F37</f>
        <v>0</v>
      </c>
      <c r="BE57" s="7"/>
      <c r="BT57" s="123" t="s">
        <v>77</v>
      </c>
      <c r="BV57" s="123" t="s">
        <v>71</v>
      </c>
      <c r="BW57" s="123" t="s">
        <v>85</v>
      </c>
      <c r="BX57" s="123" t="s">
        <v>5</v>
      </c>
      <c r="CL57" s="123" t="s">
        <v>19</v>
      </c>
      <c r="CM57" s="123" t="s">
        <v>79</v>
      </c>
    </row>
    <row r="58" s="7" customFormat="1" ht="24.75" customHeight="1">
      <c r="A58" s="111" t="s">
        <v>73</v>
      </c>
      <c r="B58" s="112"/>
      <c r="C58" s="113"/>
      <c r="D58" s="114" t="s">
        <v>86</v>
      </c>
      <c r="E58" s="114"/>
      <c r="F58" s="114"/>
      <c r="G58" s="114"/>
      <c r="H58" s="114"/>
      <c r="I58" s="115"/>
      <c r="J58" s="114" t="s">
        <v>87</v>
      </c>
      <c r="K58" s="114"/>
      <c r="L58" s="114"/>
      <c r="M58" s="114"/>
      <c r="N58" s="114"/>
      <c r="O58" s="114"/>
      <c r="P58" s="114"/>
      <c r="Q58" s="114"/>
      <c r="R58" s="114"/>
      <c r="S58" s="114"/>
      <c r="T58" s="114"/>
      <c r="U58" s="114"/>
      <c r="V58" s="114"/>
      <c r="W58" s="114"/>
      <c r="X58" s="114"/>
      <c r="Y58" s="114"/>
      <c r="Z58" s="114"/>
      <c r="AA58" s="114"/>
      <c r="AB58" s="114"/>
      <c r="AC58" s="114"/>
      <c r="AD58" s="114"/>
      <c r="AE58" s="114"/>
      <c r="AF58" s="114"/>
      <c r="AG58" s="116">
        <f>'02-20-06-np - Zalesnění L1'!J30</f>
        <v>0</v>
      </c>
      <c r="AH58" s="115"/>
      <c r="AI58" s="115"/>
      <c r="AJ58" s="115"/>
      <c r="AK58" s="115"/>
      <c r="AL58" s="115"/>
      <c r="AM58" s="115"/>
      <c r="AN58" s="116">
        <f>SUM(AG58,AT58)</f>
        <v>0</v>
      </c>
      <c r="AO58" s="115"/>
      <c r="AP58" s="115"/>
      <c r="AQ58" s="117" t="s">
        <v>76</v>
      </c>
      <c r="AR58" s="118"/>
      <c r="AS58" s="124">
        <v>0</v>
      </c>
      <c r="AT58" s="125">
        <f>ROUND(SUM(AV58:AW58),2)</f>
        <v>0</v>
      </c>
      <c r="AU58" s="126">
        <f>'02-20-06-np - Zalesnění L1'!P83</f>
        <v>0</v>
      </c>
      <c r="AV58" s="125">
        <f>'02-20-06-np - Zalesnění L1'!J33</f>
        <v>0</v>
      </c>
      <c r="AW58" s="125">
        <f>'02-20-06-np - Zalesnění L1'!J34</f>
        <v>0</v>
      </c>
      <c r="AX58" s="125">
        <f>'02-20-06-np - Zalesnění L1'!J35</f>
        <v>0</v>
      </c>
      <c r="AY58" s="125">
        <f>'02-20-06-np - Zalesnění L1'!J36</f>
        <v>0</v>
      </c>
      <c r="AZ58" s="125">
        <f>'02-20-06-np - Zalesnění L1'!F33</f>
        <v>0</v>
      </c>
      <c r="BA58" s="125">
        <f>'02-20-06-np - Zalesnění L1'!F34</f>
        <v>0</v>
      </c>
      <c r="BB58" s="125">
        <f>'02-20-06-np - Zalesnění L1'!F35</f>
        <v>0</v>
      </c>
      <c r="BC58" s="125">
        <f>'02-20-06-np - Zalesnění L1'!F36</f>
        <v>0</v>
      </c>
      <c r="BD58" s="127">
        <f>'02-20-06-np - Zalesnění L1'!F37</f>
        <v>0</v>
      </c>
      <c r="BE58" s="7"/>
      <c r="BT58" s="123" t="s">
        <v>77</v>
      </c>
      <c r="BV58" s="123" t="s">
        <v>71</v>
      </c>
      <c r="BW58" s="123" t="s">
        <v>88</v>
      </c>
      <c r="BX58" s="123" t="s">
        <v>5</v>
      </c>
      <c r="CL58" s="123" t="s">
        <v>19</v>
      </c>
      <c r="CM58" s="123" t="s">
        <v>79</v>
      </c>
    </row>
    <row r="59" s="2" customFormat="1" ht="30" customHeight="1">
      <c r="A59" s="38"/>
      <c r="B59" s="39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F59" s="40"/>
      <c r="AG59" s="40"/>
      <c r="AH59" s="40"/>
      <c r="AI59" s="40"/>
      <c r="AJ59" s="40"/>
      <c r="AK59" s="40"/>
      <c r="AL59" s="40"/>
      <c r="AM59" s="40"/>
      <c r="AN59" s="40"/>
      <c r="AO59" s="40"/>
      <c r="AP59" s="40"/>
      <c r="AQ59" s="40"/>
      <c r="AR59" s="44"/>
      <c r="AS59" s="38"/>
      <c r="AT59" s="38"/>
      <c r="AU59" s="38"/>
      <c r="AV59" s="38"/>
      <c r="AW59" s="38"/>
      <c r="AX59" s="38"/>
      <c r="AY59" s="38"/>
      <c r="AZ59" s="38"/>
      <c r="BA59" s="38"/>
      <c r="BB59" s="38"/>
      <c r="BC59" s="38"/>
      <c r="BD59" s="38"/>
      <c r="BE59" s="38"/>
    </row>
    <row r="60" s="2" customFormat="1" ht="6.96" customHeight="1">
      <c r="A60" s="38"/>
      <c r="B60" s="59"/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0"/>
      <c r="AP60" s="60"/>
      <c r="AQ60" s="60"/>
      <c r="AR60" s="44"/>
      <c r="AS60" s="38"/>
      <c r="AT60" s="38"/>
      <c r="AU60" s="38"/>
      <c r="AV60" s="38"/>
      <c r="AW60" s="38"/>
      <c r="AX60" s="38"/>
      <c r="AY60" s="38"/>
      <c r="AZ60" s="38"/>
      <c r="BA60" s="38"/>
      <c r="BB60" s="38"/>
      <c r="BC60" s="38"/>
      <c r="BD60" s="38"/>
      <c r="BE60" s="38"/>
    </row>
  </sheetData>
  <sheetProtection sheet="1" formatColumns="0" formatRows="0" objects="1" scenarios="1" spinCount="100000" saltValue="KP7pTP91nlPq9DJ1j50nOU9hsihymer6irOyB9neh9Lkzct0/EDZDzh8P2XtuoGlwwTcmLNUKzGWGKvUH0dGDQ==" hashValue="pJrJkjaIr8BIDjfz2HHFW7W+lAAQcLmZ+drhgnKEuU+vHqxgvb95DJLAoFvh+KPXNWWzJ6Btu8Bf9mthM77Gcg==" algorithmName="SHA-512" password="CC35"/>
  <mergeCells count="54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02-20-03-np - Protierozní...'!C2" display="/"/>
    <hyperlink ref="A56" location="'02-20-04-np - Lokální bio...'!C2" display="/"/>
    <hyperlink ref="A57" location="'02-20-05-np - Lokální bio...'!C2" display="/"/>
    <hyperlink ref="A58" location="'02-20-06-np - Zalesnění L1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2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78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1"/>
      <c r="J3" s="130"/>
      <c r="K3" s="130"/>
      <c r="L3" s="20"/>
      <c r="AT3" s="17" t="s">
        <v>79</v>
      </c>
    </row>
    <row r="4" s="1" customFormat="1" ht="24.96" customHeight="1">
      <c r="B4" s="20"/>
      <c r="D4" s="132" t="s">
        <v>89</v>
      </c>
      <c r="I4" s="128"/>
      <c r="L4" s="20"/>
      <c r="M4" s="133" t="s">
        <v>10</v>
      </c>
      <c r="AT4" s="17" t="s">
        <v>4</v>
      </c>
    </row>
    <row r="5" s="1" customFormat="1" ht="6.96" customHeight="1">
      <c r="B5" s="20"/>
      <c r="I5" s="128"/>
      <c r="L5" s="20"/>
    </row>
    <row r="6" s="1" customFormat="1" ht="12" customHeight="1">
      <c r="B6" s="20"/>
      <c r="D6" s="134" t="s">
        <v>16</v>
      </c>
      <c r="I6" s="128"/>
      <c r="L6" s="20"/>
    </row>
    <row r="7" s="1" customFormat="1" ht="16.5" customHeight="1">
      <c r="B7" s="20"/>
      <c r="E7" s="135" t="str">
        <f>'Rekapitulace stavby'!K6</f>
        <v>Realizace společných zařízení v k.ú. Stará ves u Přerova - I. etapa - následná péče</v>
      </c>
      <c r="F7" s="134"/>
      <c r="G7" s="134"/>
      <c r="H7" s="134"/>
      <c r="I7" s="128"/>
      <c r="L7" s="20"/>
    </row>
    <row r="8" s="2" customFormat="1" ht="12" customHeight="1">
      <c r="A8" s="38"/>
      <c r="B8" s="44"/>
      <c r="C8" s="38"/>
      <c r="D8" s="134" t="s">
        <v>90</v>
      </c>
      <c r="E8" s="38"/>
      <c r="F8" s="38"/>
      <c r="G8" s="38"/>
      <c r="H8" s="38"/>
      <c r="I8" s="136"/>
      <c r="J8" s="38"/>
      <c r="K8" s="38"/>
      <c r="L8" s="137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8" t="s">
        <v>91</v>
      </c>
      <c r="F9" s="38"/>
      <c r="G9" s="38"/>
      <c r="H9" s="38"/>
      <c r="I9" s="136"/>
      <c r="J9" s="38"/>
      <c r="K9" s="38"/>
      <c r="L9" s="137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36"/>
      <c r="J10" s="38"/>
      <c r="K10" s="38"/>
      <c r="L10" s="137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4" t="s">
        <v>18</v>
      </c>
      <c r="E11" s="38"/>
      <c r="F11" s="139" t="s">
        <v>19</v>
      </c>
      <c r="G11" s="38"/>
      <c r="H11" s="38"/>
      <c r="I11" s="140" t="s">
        <v>20</v>
      </c>
      <c r="J11" s="139" t="s">
        <v>19</v>
      </c>
      <c r="K11" s="38"/>
      <c r="L11" s="137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4" t="s">
        <v>21</v>
      </c>
      <c r="E12" s="38"/>
      <c r="F12" s="139" t="s">
        <v>22</v>
      </c>
      <c r="G12" s="38"/>
      <c r="H12" s="38"/>
      <c r="I12" s="140" t="s">
        <v>23</v>
      </c>
      <c r="J12" s="141" t="str">
        <f>'Rekapitulace stavby'!AN8</f>
        <v>22.5.2020</v>
      </c>
      <c r="K12" s="38"/>
      <c r="L12" s="137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36"/>
      <c r="J13" s="38"/>
      <c r="K13" s="38"/>
      <c r="L13" s="137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4" t="s">
        <v>25</v>
      </c>
      <c r="E14" s="38"/>
      <c r="F14" s="38"/>
      <c r="G14" s="38"/>
      <c r="H14" s="38"/>
      <c r="I14" s="140" t="s">
        <v>26</v>
      </c>
      <c r="J14" s="139" t="str">
        <f>IF('Rekapitulace stavby'!AN10="","",'Rekapitulace stavby'!AN10)</f>
        <v/>
      </c>
      <c r="K14" s="38"/>
      <c r="L14" s="137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9" t="str">
        <f>IF('Rekapitulace stavby'!E11="","",'Rekapitulace stavby'!E11)</f>
        <v xml:space="preserve"> </v>
      </c>
      <c r="F15" s="38"/>
      <c r="G15" s="38"/>
      <c r="H15" s="38"/>
      <c r="I15" s="140" t="s">
        <v>27</v>
      </c>
      <c r="J15" s="139" t="str">
        <f>IF('Rekapitulace stavby'!AN11="","",'Rekapitulace stavby'!AN11)</f>
        <v/>
      </c>
      <c r="K15" s="38"/>
      <c r="L15" s="137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36"/>
      <c r="J16" s="38"/>
      <c r="K16" s="38"/>
      <c r="L16" s="137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4" t="s">
        <v>28</v>
      </c>
      <c r="E17" s="38"/>
      <c r="F17" s="38"/>
      <c r="G17" s="38"/>
      <c r="H17" s="38"/>
      <c r="I17" s="140" t="s">
        <v>26</v>
      </c>
      <c r="J17" s="33" t="str">
        <f>'Rekapitulace stavby'!AN13</f>
        <v>Vyplň údaj</v>
      </c>
      <c r="K17" s="38"/>
      <c r="L17" s="137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9"/>
      <c r="G18" s="139"/>
      <c r="H18" s="139"/>
      <c r="I18" s="140" t="s">
        <v>27</v>
      </c>
      <c r="J18" s="33" t="str">
        <f>'Rekapitulace stavby'!AN14</f>
        <v>Vyplň údaj</v>
      </c>
      <c r="K18" s="38"/>
      <c r="L18" s="137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36"/>
      <c r="J19" s="38"/>
      <c r="K19" s="38"/>
      <c r="L19" s="137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4" t="s">
        <v>30</v>
      </c>
      <c r="E20" s="38"/>
      <c r="F20" s="38"/>
      <c r="G20" s="38"/>
      <c r="H20" s="38"/>
      <c r="I20" s="140" t="s">
        <v>26</v>
      </c>
      <c r="J20" s="139" t="str">
        <f>IF('Rekapitulace stavby'!AN16="","",'Rekapitulace stavby'!AN16)</f>
        <v/>
      </c>
      <c r="K20" s="38"/>
      <c r="L20" s="137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9" t="str">
        <f>IF('Rekapitulace stavby'!E17="","",'Rekapitulace stavby'!E17)</f>
        <v xml:space="preserve"> </v>
      </c>
      <c r="F21" s="38"/>
      <c r="G21" s="38"/>
      <c r="H21" s="38"/>
      <c r="I21" s="140" t="s">
        <v>27</v>
      </c>
      <c r="J21" s="139" t="str">
        <f>IF('Rekapitulace stavby'!AN17="","",'Rekapitulace stavby'!AN17)</f>
        <v/>
      </c>
      <c r="K21" s="38"/>
      <c r="L21" s="137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36"/>
      <c r="J22" s="38"/>
      <c r="K22" s="38"/>
      <c r="L22" s="137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4" t="s">
        <v>32</v>
      </c>
      <c r="E23" s="38"/>
      <c r="F23" s="38"/>
      <c r="G23" s="38"/>
      <c r="H23" s="38"/>
      <c r="I23" s="140" t="s">
        <v>26</v>
      </c>
      <c r="J23" s="139" t="str">
        <f>IF('Rekapitulace stavby'!AN19="","",'Rekapitulace stavby'!AN19)</f>
        <v/>
      </c>
      <c r="K23" s="38"/>
      <c r="L23" s="137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9" t="str">
        <f>IF('Rekapitulace stavby'!E20="","",'Rekapitulace stavby'!E20)</f>
        <v xml:space="preserve"> </v>
      </c>
      <c r="F24" s="38"/>
      <c r="G24" s="38"/>
      <c r="H24" s="38"/>
      <c r="I24" s="140" t="s">
        <v>27</v>
      </c>
      <c r="J24" s="139" t="str">
        <f>IF('Rekapitulace stavby'!AN20="","",'Rekapitulace stavby'!AN20)</f>
        <v/>
      </c>
      <c r="K24" s="38"/>
      <c r="L24" s="137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36"/>
      <c r="J25" s="38"/>
      <c r="K25" s="38"/>
      <c r="L25" s="137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4" t="s">
        <v>33</v>
      </c>
      <c r="E26" s="38"/>
      <c r="F26" s="38"/>
      <c r="G26" s="38"/>
      <c r="H26" s="38"/>
      <c r="I26" s="136"/>
      <c r="J26" s="38"/>
      <c r="K26" s="38"/>
      <c r="L26" s="137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2"/>
      <c r="B27" s="143"/>
      <c r="C27" s="142"/>
      <c r="D27" s="142"/>
      <c r="E27" s="144" t="s">
        <v>19</v>
      </c>
      <c r="F27" s="144"/>
      <c r="G27" s="144"/>
      <c r="H27" s="144"/>
      <c r="I27" s="145"/>
      <c r="J27" s="142"/>
      <c r="K27" s="142"/>
      <c r="L27" s="146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36"/>
      <c r="J28" s="38"/>
      <c r="K28" s="38"/>
      <c r="L28" s="137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7"/>
      <c r="E29" s="147"/>
      <c r="F29" s="147"/>
      <c r="G29" s="147"/>
      <c r="H29" s="147"/>
      <c r="I29" s="148"/>
      <c r="J29" s="147"/>
      <c r="K29" s="147"/>
      <c r="L29" s="137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9" t="s">
        <v>35</v>
      </c>
      <c r="E30" s="38"/>
      <c r="F30" s="38"/>
      <c r="G30" s="38"/>
      <c r="H30" s="38"/>
      <c r="I30" s="136"/>
      <c r="J30" s="150">
        <f>ROUND(J83, 2)</f>
        <v>0</v>
      </c>
      <c r="K30" s="38"/>
      <c r="L30" s="137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7"/>
      <c r="E31" s="147"/>
      <c r="F31" s="147"/>
      <c r="G31" s="147"/>
      <c r="H31" s="147"/>
      <c r="I31" s="148"/>
      <c r="J31" s="147"/>
      <c r="K31" s="147"/>
      <c r="L31" s="137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1" t="s">
        <v>37</v>
      </c>
      <c r="G32" s="38"/>
      <c r="H32" s="38"/>
      <c r="I32" s="152" t="s">
        <v>36</v>
      </c>
      <c r="J32" s="151" t="s">
        <v>38</v>
      </c>
      <c r="K32" s="38"/>
      <c r="L32" s="137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39</v>
      </c>
      <c r="E33" s="134" t="s">
        <v>40</v>
      </c>
      <c r="F33" s="154">
        <f>ROUND((SUM(BE83:BE157)),  2)</f>
        <v>0</v>
      </c>
      <c r="G33" s="38"/>
      <c r="H33" s="38"/>
      <c r="I33" s="155">
        <v>0.20999999999999999</v>
      </c>
      <c r="J33" s="154">
        <f>ROUND(((SUM(BE83:BE157))*I33),  2)</f>
        <v>0</v>
      </c>
      <c r="K33" s="38"/>
      <c r="L33" s="137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4" t="s">
        <v>41</v>
      </c>
      <c r="F34" s="154">
        <f>ROUND((SUM(BF83:BF157)),  2)</f>
        <v>0</v>
      </c>
      <c r="G34" s="38"/>
      <c r="H34" s="38"/>
      <c r="I34" s="155">
        <v>0.14999999999999999</v>
      </c>
      <c r="J34" s="154">
        <f>ROUND(((SUM(BF83:BF157))*I34),  2)</f>
        <v>0</v>
      </c>
      <c r="K34" s="38"/>
      <c r="L34" s="137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4" t="s">
        <v>42</v>
      </c>
      <c r="F35" s="154">
        <f>ROUND((SUM(BG83:BG157)),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137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4" t="s">
        <v>43</v>
      </c>
      <c r="F36" s="154">
        <f>ROUND((SUM(BH83:BH157)),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137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4" t="s">
        <v>44</v>
      </c>
      <c r="F37" s="154">
        <f>ROUND((SUM(BI83:BI157)),  2)</f>
        <v>0</v>
      </c>
      <c r="G37" s="38"/>
      <c r="H37" s="38"/>
      <c r="I37" s="155">
        <v>0</v>
      </c>
      <c r="J37" s="154">
        <f>0</f>
        <v>0</v>
      </c>
      <c r="K37" s="38"/>
      <c r="L37" s="137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36"/>
      <c r="J38" s="38"/>
      <c r="K38" s="38"/>
      <c r="L38" s="137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61"/>
      <c r="J39" s="162">
        <f>SUM(J30:J37)</f>
        <v>0</v>
      </c>
      <c r="K39" s="163"/>
      <c r="L39" s="137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64"/>
      <c r="C40" s="165"/>
      <c r="D40" s="165"/>
      <c r="E40" s="165"/>
      <c r="F40" s="165"/>
      <c r="G40" s="165"/>
      <c r="H40" s="165"/>
      <c r="I40" s="166"/>
      <c r="J40" s="165"/>
      <c r="K40" s="165"/>
      <c r="L40" s="137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67"/>
      <c r="C44" s="168"/>
      <c r="D44" s="168"/>
      <c r="E44" s="168"/>
      <c r="F44" s="168"/>
      <c r="G44" s="168"/>
      <c r="H44" s="168"/>
      <c r="I44" s="169"/>
      <c r="J44" s="168"/>
      <c r="K44" s="168"/>
      <c r="L44" s="137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92</v>
      </c>
      <c r="D45" s="40"/>
      <c r="E45" s="40"/>
      <c r="F45" s="40"/>
      <c r="G45" s="40"/>
      <c r="H45" s="40"/>
      <c r="I45" s="136"/>
      <c r="J45" s="40"/>
      <c r="K45" s="40"/>
      <c r="L45" s="137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136"/>
      <c r="J46" s="40"/>
      <c r="K46" s="40"/>
      <c r="L46" s="137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136"/>
      <c r="J47" s="40"/>
      <c r="K47" s="40"/>
      <c r="L47" s="137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70" t="str">
        <f>E7</f>
        <v>Realizace společných zařízení v k.ú. Stará ves u Přerova - I. etapa - následná péče</v>
      </c>
      <c r="F48" s="32"/>
      <c r="G48" s="32"/>
      <c r="H48" s="32"/>
      <c r="I48" s="136"/>
      <c r="J48" s="40"/>
      <c r="K48" s="40"/>
      <c r="L48" s="137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90</v>
      </c>
      <c r="D49" s="40"/>
      <c r="E49" s="40"/>
      <c r="F49" s="40"/>
      <c r="G49" s="40"/>
      <c r="H49" s="40"/>
      <c r="I49" s="136"/>
      <c r="J49" s="40"/>
      <c r="K49" s="40"/>
      <c r="L49" s="137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02/20/03/np - Protierozní mez PM1</v>
      </c>
      <c r="F50" s="40"/>
      <c r="G50" s="40"/>
      <c r="H50" s="40"/>
      <c r="I50" s="136"/>
      <c r="J50" s="40"/>
      <c r="K50" s="40"/>
      <c r="L50" s="137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136"/>
      <c r="J51" s="40"/>
      <c r="K51" s="40"/>
      <c r="L51" s="137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140" t="s">
        <v>23</v>
      </c>
      <c r="J52" s="72" t="str">
        <f>IF(J12="","",J12)</f>
        <v>22.5.2020</v>
      </c>
      <c r="K52" s="40"/>
      <c r="L52" s="137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136"/>
      <c r="J53" s="40"/>
      <c r="K53" s="40"/>
      <c r="L53" s="137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140" t="s">
        <v>30</v>
      </c>
      <c r="J54" s="36" t="str">
        <f>E21</f>
        <v xml:space="preserve"> </v>
      </c>
      <c r="K54" s="40"/>
      <c r="L54" s="137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28</v>
      </c>
      <c r="D55" s="40"/>
      <c r="E55" s="40"/>
      <c r="F55" s="27" t="str">
        <f>IF(E18="","",E18)</f>
        <v>Vyplň údaj</v>
      </c>
      <c r="G55" s="40"/>
      <c r="H55" s="40"/>
      <c r="I55" s="140" t="s">
        <v>32</v>
      </c>
      <c r="J55" s="36" t="str">
        <f>E24</f>
        <v xml:space="preserve"> </v>
      </c>
      <c r="K55" s="40"/>
      <c r="L55" s="137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136"/>
      <c r="J56" s="40"/>
      <c r="K56" s="40"/>
      <c r="L56" s="137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71" t="s">
        <v>93</v>
      </c>
      <c r="D57" s="172"/>
      <c r="E57" s="172"/>
      <c r="F57" s="172"/>
      <c r="G57" s="172"/>
      <c r="H57" s="172"/>
      <c r="I57" s="173"/>
      <c r="J57" s="174" t="s">
        <v>94</v>
      </c>
      <c r="K57" s="172"/>
      <c r="L57" s="137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136"/>
      <c r="J58" s="40"/>
      <c r="K58" s="40"/>
      <c r="L58" s="137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75" t="s">
        <v>67</v>
      </c>
      <c r="D59" s="40"/>
      <c r="E59" s="40"/>
      <c r="F59" s="40"/>
      <c r="G59" s="40"/>
      <c r="H59" s="40"/>
      <c r="I59" s="136"/>
      <c r="J59" s="102">
        <f>J83</f>
        <v>0</v>
      </c>
      <c r="K59" s="40"/>
      <c r="L59" s="137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95</v>
      </c>
    </row>
    <row r="60" s="9" customFormat="1" ht="24.96" customHeight="1">
      <c r="A60" s="9"/>
      <c r="B60" s="176"/>
      <c r="C60" s="177"/>
      <c r="D60" s="178" t="s">
        <v>96</v>
      </c>
      <c r="E60" s="179"/>
      <c r="F60" s="179"/>
      <c r="G60" s="179"/>
      <c r="H60" s="179"/>
      <c r="I60" s="180"/>
      <c r="J60" s="181">
        <f>J84</f>
        <v>0</v>
      </c>
      <c r="K60" s="177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3"/>
      <c r="C61" s="184"/>
      <c r="D61" s="185" t="s">
        <v>97</v>
      </c>
      <c r="E61" s="186"/>
      <c r="F61" s="186"/>
      <c r="G61" s="186"/>
      <c r="H61" s="186"/>
      <c r="I61" s="187"/>
      <c r="J61" s="188">
        <f>J85</f>
        <v>0</v>
      </c>
      <c r="K61" s="184"/>
      <c r="L61" s="18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3"/>
      <c r="C62" s="184"/>
      <c r="D62" s="185" t="s">
        <v>98</v>
      </c>
      <c r="E62" s="186"/>
      <c r="F62" s="186"/>
      <c r="G62" s="186"/>
      <c r="H62" s="186"/>
      <c r="I62" s="187"/>
      <c r="J62" s="188">
        <f>J150</f>
        <v>0</v>
      </c>
      <c r="K62" s="184"/>
      <c r="L62" s="18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3"/>
      <c r="C63" s="184"/>
      <c r="D63" s="185" t="s">
        <v>99</v>
      </c>
      <c r="E63" s="186"/>
      <c r="F63" s="186"/>
      <c r="G63" s="186"/>
      <c r="H63" s="186"/>
      <c r="I63" s="187"/>
      <c r="J63" s="188">
        <f>J155</f>
        <v>0</v>
      </c>
      <c r="K63" s="184"/>
      <c r="L63" s="18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8"/>
      <c r="B64" s="39"/>
      <c r="C64" s="40"/>
      <c r="D64" s="40"/>
      <c r="E64" s="40"/>
      <c r="F64" s="40"/>
      <c r="G64" s="40"/>
      <c r="H64" s="40"/>
      <c r="I64" s="136"/>
      <c r="J64" s="40"/>
      <c r="K64" s="40"/>
      <c r="L64" s="137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166"/>
      <c r="J65" s="60"/>
      <c r="K65" s="60"/>
      <c r="L65" s="137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9" s="2" customFormat="1" ht="6.96" customHeight="1">
      <c r="A69" s="38"/>
      <c r="B69" s="61"/>
      <c r="C69" s="62"/>
      <c r="D69" s="62"/>
      <c r="E69" s="62"/>
      <c r="F69" s="62"/>
      <c r="G69" s="62"/>
      <c r="H69" s="62"/>
      <c r="I69" s="169"/>
      <c r="J69" s="62"/>
      <c r="K69" s="62"/>
      <c r="L69" s="137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3" t="s">
        <v>100</v>
      </c>
      <c r="D70" s="40"/>
      <c r="E70" s="40"/>
      <c r="F70" s="40"/>
      <c r="G70" s="40"/>
      <c r="H70" s="40"/>
      <c r="I70" s="136"/>
      <c r="J70" s="40"/>
      <c r="K70" s="40"/>
      <c r="L70" s="137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40"/>
      <c r="D71" s="40"/>
      <c r="E71" s="40"/>
      <c r="F71" s="40"/>
      <c r="G71" s="40"/>
      <c r="H71" s="40"/>
      <c r="I71" s="136"/>
      <c r="J71" s="40"/>
      <c r="K71" s="40"/>
      <c r="L71" s="137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16</v>
      </c>
      <c r="D72" s="40"/>
      <c r="E72" s="40"/>
      <c r="F72" s="40"/>
      <c r="G72" s="40"/>
      <c r="H72" s="40"/>
      <c r="I72" s="136"/>
      <c r="J72" s="40"/>
      <c r="K72" s="40"/>
      <c r="L72" s="137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170" t="str">
        <f>E7</f>
        <v>Realizace společných zařízení v k.ú. Stará ves u Přerova - I. etapa - následná péče</v>
      </c>
      <c r="F73" s="32"/>
      <c r="G73" s="32"/>
      <c r="H73" s="32"/>
      <c r="I73" s="136"/>
      <c r="J73" s="40"/>
      <c r="K73" s="40"/>
      <c r="L73" s="137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90</v>
      </c>
      <c r="D74" s="40"/>
      <c r="E74" s="40"/>
      <c r="F74" s="40"/>
      <c r="G74" s="40"/>
      <c r="H74" s="40"/>
      <c r="I74" s="136"/>
      <c r="J74" s="40"/>
      <c r="K74" s="40"/>
      <c r="L74" s="137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40"/>
      <c r="D75" s="40"/>
      <c r="E75" s="69" t="str">
        <f>E9</f>
        <v>02/20/03/np - Protierozní mez PM1</v>
      </c>
      <c r="F75" s="40"/>
      <c r="G75" s="40"/>
      <c r="H75" s="40"/>
      <c r="I75" s="136"/>
      <c r="J75" s="40"/>
      <c r="K75" s="40"/>
      <c r="L75" s="137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136"/>
      <c r="J76" s="40"/>
      <c r="K76" s="40"/>
      <c r="L76" s="137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21</v>
      </c>
      <c r="D77" s="40"/>
      <c r="E77" s="40"/>
      <c r="F77" s="27" t="str">
        <f>F12</f>
        <v xml:space="preserve"> </v>
      </c>
      <c r="G77" s="40"/>
      <c r="H77" s="40"/>
      <c r="I77" s="140" t="s">
        <v>23</v>
      </c>
      <c r="J77" s="72" t="str">
        <f>IF(J12="","",J12)</f>
        <v>22.5.2020</v>
      </c>
      <c r="K77" s="40"/>
      <c r="L77" s="137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136"/>
      <c r="J78" s="40"/>
      <c r="K78" s="40"/>
      <c r="L78" s="137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5.15" customHeight="1">
      <c r="A79" s="38"/>
      <c r="B79" s="39"/>
      <c r="C79" s="32" t="s">
        <v>25</v>
      </c>
      <c r="D79" s="40"/>
      <c r="E79" s="40"/>
      <c r="F79" s="27" t="str">
        <f>E15</f>
        <v xml:space="preserve"> </v>
      </c>
      <c r="G79" s="40"/>
      <c r="H79" s="40"/>
      <c r="I79" s="140" t="s">
        <v>30</v>
      </c>
      <c r="J79" s="36" t="str">
        <f>E21</f>
        <v xml:space="preserve"> </v>
      </c>
      <c r="K79" s="40"/>
      <c r="L79" s="137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28</v>
      </c>
      <c r="D80" s="40"/>
      <c r="E80" s="40"/>
      <c r="F80" s="27" t="str">
        <f>IF(E18="","",E18)</f>
        <v>Vyplň údaj</v>
      </c>
      <c r="G80" s="40"/>
      <c r="H80" s="40"/>
      <c r="I80" s="140" t="s">
        <v>32</v>
      </c>
      <c r="J80" s="36" t="str">
        <f>E24</f>
        <v xml:space="preserve"> </v>
      </c>
      <c r="K80" s="40"/>
      <c r="L80" s="137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0.32" customHeight="1">
      <c r="A81" s="38"/>
      <c r="B81" s="39"/>
      <c r="C81" s="40"/>
      <c r="D81" s="40"/>
      <c r="E81" s="40"/>
      <c r="F81" s="40"/>
      <c r="G81" s="40"/>
      <c r="H81" s="40"/>
      <c r="I81" s="136"/>
      <c r="J81" s="40"/>
      <c r="K81" s="40"/>
      <c r="L81" s="137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11" customFormat="1" ht="29.28" customHeight="1">
      <c r="A82" s="190"/>
      <c r="B82" s="191"/>
      <c r="C82" s="192" t="s">
        <v>101</v>
      </c>
      <c r="D82" s="193" t="s">
        <v>54</v>
      </c>
      <c r="E82" s="193" t="s">
        <v>50</v>
      </c>
      <c r="F82" s="193" t="s">
        <v>51</v>
      </c>
      <c r="G82" s="193" t="s">
        <v>102</v>
      </c>
      <c r="H82" s="193" t="s">
        <v>103</v>
      </c>
      <c r="I82" s="194" t="s">
        <v>104</v>
      </c>
      <c r="J82" s="193" t="s">
        <v>94</v>
      </c>
      <c r="K82" s="195" t="s">
        <v>105</v>
      </c>
      <c r="L82" s="196"/>
      <c r="M82" s="92" t="s">
        <v>19</v>
      </c>
      <c r="N82" s="93" t="s">
        <v>39</v>
      </c>
      <c r="O82" s="93" t="s">
        <v>106</v>
      </c>
      <c r="P82" s="93" t="s">
        <v>107</v>
      </c>
      <c r="Q82" s="93" t="s">
        <v>108</v>
      </c>
      <c r="R82" s="93" t="s">
        <v>109</v>
      </c>
      <c r="S82" s="93" t="s">
        <v>110</v>
      </c>
      <c r="T82" s="94" t="s">
        <v>111</v>
      </c>
      <c r="U82" s="190"/>
      <c r="V82" s="190"/>
      <c r="W82" s="190"/>
      <c r="X82" s="190"/>
      <c r="Y82" s="190"/>
      <c r="Z82" s="190"/>
      <c r="AA82" s="190"/>
      <c r="AB82" s="190"/>
      <c r="AC82" s="190"/>
      <c r="AD82" s="190"/>
      <c r="AE82" s="190"/>
    </row>
    <row r="83" s="2" customFormat="1" ht="22.8" customHeight="1">
      <c r="A83" s="38"/>
      <c r="B83" s="39"/>
      <c r="C83" s="99" t="s">
        <v>112</v>
      </c>
      <c r="D83" s="40"/>
      <c r="E83" s="40"/>
      <c r="F83" s="40"/>
      <c r="G83" s="40"/>
      <c r="H83" s="40"/>
      <c r="I83" s="136"/>
      <c r="J83" s="197">
        <f>BK83</f>
        <v>0</v>
      </c>
      <c r="K83" s="40"/>
      <c r="L83" s="44"/>
      <c r="M83" s="95"/>
      <c r="N83" s="198"/>
      <c r="O83" s="96"/>
      <c r="P83" s="199">
        <f>P84</f>
        <v>0</v>
      </c>
      <c r="Q83" s="96"/>
      <c r="R83" s="199">
        <f>R84</f>
        <v>1.1121935000000001</v>
      </c>
      <c r="S83" s="96"/>
      <c r="T83" s="200">
        <f>T84</f>
        <v>0</v>
      </c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T83" s="17" t="s">
        <v>68</v>
      </c>
      <c r="AU83" s="17" t="s">
        <v>95</v>
      </c>
      <c r="BK83" s="201">
        <f>BK84</f>
        <v>0</v>
      </c>
    </row>
    <row r="84" s="12" customFormat="1" ht="25.92" customHeight="1">
      <c r="A84" s="12"/>
      <c r="B84" s="202"/>
      <c r="C84" s="203"/>
      <c r="D84" s="204" t="s">
        <v>68</v>
      </c>
      <c r="E84" s="205" t="s">
        <v>113</v>
      </c>
      <c r="F84" s="205" t="s">
        <v>114</v>
      </c>
      <c r="G84" s="203"/>
      <c r="H84" s="203"/>
      <c r="I84" s="206"/>
      <c r="J84" s="207">
        <f>BK84</f>
        <v>0</v>
      </c>
      <c r="K84" s="203"/>
      <c r="L84" s="208"/>
      <c r="M84" s="209"/>
      <c r="N84" s="210"/>
      <c r="O84" s="210"/>
      <c r="P84" s="211">
        <f>P85+P150+P155</f>
        <v>0</v>
      </c>
      <c r="Q84" s="210"/>
      <c r="R84" s="211">
        <f>R85+R150+R155</f>
        <v>1.1121935000000001</v>
      </c>
      <c r="S84" s="210"/>
      <c r="T84" s="212">
        <f>T85+T150+T155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13" t="s">
        <v>77</v>
      </c>
      <c r="AT84" s="214" t="s">
        <v>68</v>
      </c>
      <c r="AU84" s="214" t="s">
        <v>69</v>
      </c>
      <c r="AY84" s="213" t="s">
        <v>115</v>
      </c>
      <c r="BK84" s="215">
        <f>BK85+BK150+BK155</f>
        <v>0</v>
      </c>
    </row>
    <row r="85" s="12" customFormat="1" ht="22.8" customHeight="1">
      <c r="A85" s="12"/>
      <c r="B85" s="202"/>
      <c r="C85" s="203"/>
      <c r="D85" s="204" t="s">
        <v>68</v>
      </c>
      <c r="E85" s="216" t="s">
        <v>77</v>
      </c>
      <c r="F85" s="216" t="s">
        <v>116</v>
      </c>
      <c r="G85" s="203"/>
      <c r="H85" s="203"/>
      <c r="I85" s="206"/>
      <c r="J85" s="217">
        <f>BK85</f>
        <v>0</v>
      </c>
      <c r="K85" s="203"/>
      <c r="L85" s="208"/>
      <c r="M85" s="209"/>
      <c r="N85" s="210"/>
      <c r="O85" s="210"/>
      <c r="P85" s="211">
        <f>SUM(P86:P149)</f>
        <v>0</v>
      </c>
      <c r="Q85" s="210"/>
      <c r="R85" s="211">
        <f>SUM(R86:R149)</f>
        <v>0.82079350000000006</v>
      </c>
      <c r="S85" s="210"/>
      <c r="T85" s="212">
        <f>SUM(T86:T149)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13" t="s">
        <v>77</v>
      </c>
      <c r="AT85" s="214" t="s">
        <v>68</v>
      </c>
      <c r="AU85" s="214" t="s">
        <v>77</v>
      </c>
      <c r="AY85" s="213" t="s">
        <v>115</v>
      </c>
      <c r="BK85" s="215">
        <f>SUM(BK86:BK149)</f>
        <v>0</v>
      </c>
    </row>
    <row r="86" s="2" customFormat="1" ht="16.5" customHeight="1">
      <c r="A86" s="38"/>
      <c r="B86" s="39"/>
      <c r="C86" s="218" t="s">
        <v>77</v>
      </c>
      <c r="D86" s="218" t="s">
        <v>117</v>
      </c>
      <c r="E86" s="219" t="s">
        <v>118</v>
      </c>
      <c r="F86" s="220" t="s">
        <v>119</v>
      </c>
      <c r="G86" s="221" t="s">
        <v>120</v>
      </c>
      <c r="H86" s="222">
        <v>16.75</v>
      </c>
      <c r="I86" s="223"/>
      <c r="J86" s="224">
        <f>ROUND(I86*H86,2)</f>
        <v>0</v>
      </c>
      <c r="K86" s="220" t="s">
        <v>121</v>
      </c>
      <c r="L86" s="44"/>
      <c r="M86" s="225" t="s">
        <v>19</v>
      </c>
      <c r="N86" s="226" t="s">
        <v>40</v>
      </c>
      <c r="O86" s="84"/>
      <c r="P86" s="227">
        <f>O86*H86</f>
        <v>0</v>
      </c>
      <c r="Q86" s="227">
        <v>5.0000000000000002E-05</v>
      </c>
      <c r="R86" s="227">
        <f>Q86*H86</f>
        <v>0.00083750000000000003</v>
      </c>
      <c r="S86" s="227">
        <v>0</v>
      </c>
      <c r="T86" s="228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29" t="s">
        <v>122</v>
      </c>
      <c r="AT86" s="229" t="s">
        <v>117</v>
      </c>
      <c r="AU86" s="229" t="s">
        <v>79</v>
      </c>
      <c r="AY86" s="17" t="s">
        <v>115</v>
      </c>
      <c r="BE86" s="230">
        <f>IF(N86="základní",J86,0)</f>
        <v>0</v>
      </c>
      <c r="BF86" s="230">
        <f>IF(N86="snížená",J86,0)</f>
        <v>0</v>
      </c>
      <c r="BG86" s="230">
        <f>IF(N86="zákl. přenesená",J86,0)</f>
        <v>0</v>
      </c>
      <c r="BH86" s="230">
        <f>IF(N86="sníž. přenesená",J86,0)</f>
        <v>0</v>
      </c>
      <c r="BI86" s="230">
        <f>IF(N86="nulová",J86,0)</f>
        <v>0</v>
      </c>
      <c r="BJ86" s="17" t="s">
        <v>77</v>
      </c>
      <c r="BK86" s="230">
        <f>ROUND(I86*H86,2)</f>
        <v>0</v>
      </c>
      <c r="BL86" s="17" t="s">
        <v>122</v>
      </c>
      <c r="BM86" s="229" t="s">
        <v>123</v>
      </c>
    </row>
    <row r="87" s="2" customFormat="1">
      <c r="A87" s="38"/>
      <c r="B87" s="39"/>
      <c r="C87" s="40"/>
      <c r="D87" s="231" t="s">
        <v>124</v>
      </c>
      <c r="E87" s="40"/>
      <c r="F87" s="232" t="s">
        <v>125</v>
      </c>
      <c r="G87" s="40"/>
      <c r="H87" s="40"/>
      <c r="I87" s="136"/>
      <c r="J87" s="40"/>
      <c r="K87" s="40"/>
      <c r="L87" s="44"/>
      <c r="M87" s="233"/>
      <c r="N87" s="234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124</v>
      </c>
      <c r="AU87" s="17" t="s">
        <v>79</v>
      </c>
    </row>
    <row r="88" s="13" customFormat="1">
      <c r="A88" s="13"/>
      <c r="B88" s="235"/>
      <c r="C88" s="236"/>
      <c r="D88" s="231" t="s">
        <v>126</v>
      </c>
      <c r="E88" s="237" t="s">
        <v>19</v>
      </c>
      <c r="F88" s="238" t="s">
        <v>127</v>
      </c>
      <c r="G88" s="236"/>
      <c r="H88" s="239">
        <v>16.75</v>
      </c>
      <c r="I88" s="240"/>
      <c r="J88" s="236"/>
      <c r="K88" s="236"/>
      <c r="L88" s="241"/>
      <c r="M88" s="242"/>
      <c r="N88" s="243"/>
      <c r="O88" s="243"/>
      <c r="P88" s="243"/>
      <c r="Q88" s="243"/>
      <c r="R88" s="243"/>
      <c r="S88" s="243"/>
      <c r="T88" s="244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45" t="s">
        <v>126</v>
      </c>
      <c r="AU88" s="245" t="s">
        <v>79</v>
      </c>
      <c r="AV88" s="13" t="s">
        <v>79</v>
      </c>
      <c r="AW88" s="13" t="s">
        <v>31</v>
      </c>
      <c r="AX88" s="13" t="s">
        <v>69</v>
      </c>
      <c r="AY88" s="245" t="s">
        <v>115</v>
      </c>
    </row>
    <row r="89" s="14" customFormat="1">
      <c r="A89" s="14"/>
      <c r="B89" s="246"/>
      <c r="C89" s="247"/>
      <c r="D89" s="231" t="s">
        <v>126</v>
      </c>
      <c r="E89" s="248" t="s">
        <v>19</v>
      </c>
      <c r="F89" s="249" t="s">
        <v>128</v>
      </c>
      <c r="G89" s="247"/>
      <c r="H89" s="250">
        <v>16.75</v>
      </c>
      <c r="I89" s="251"/>
      <c r="J89" s="247"/>
      <c r="K89" s="247"/>
      <c r="L89" s="252"/>
      <c r="M89" s="253"/>
      <c r="N89" s="254"/>
      <c r="O89" s="254"/>
      <c r="P89" s="254"/>
      <c r="Q89" s="254"/>
      <c r="R89" s="254"/>
      <c r="S89" s="254"/>
      <c r="T89" s="255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T89" s="256" t="s">
        <v>126</v>
      </c>
      <c r="AU89" s="256" t="s">
        <v>79</v>
      </c>
      <c r="AV89" s="14" t="s">
        <v>122</v>
      </c>
      <c r="AW89" s="14" t="s">
        <v>31</v>
      </c>
      <c r="AX89" s="14" t="s">
        <v>77</v>
      </c>
      <c r="AY89" s="256" t="s">
        <v>115</v>
      </c>
    </row>
    <row r="90" s="2" customFormat="1" ht="16.5" customHeight="1">
      <c r="A90" s="38"/>
      <c r="B90" s="39"/>
      <c r="C90" s="218" t="s">
        <v>79</v>
      </c>
      <c r="D90" s="218" t="s">
        <v>117</v>
      </c>
      <c r="E90" s="219" t="s">
        <v>129</v>
      </c>
      <c r="F90" s="220" t="s">
        <v>130</v>
      </c>
      <c r="G90" s="221" t="s">
        <v>120</v>
      </c>
      <c r="H90" s="222">
        <v>3.1000000000000001</v>
      </c>
      <c r="I90" s="223"/>
      <c r="J90" s="224">
        <f>ROUND(I90*H90,2)</f>
        <v>0</v>
      </c>
      <c r="K90" s="220" t="s">
        <v>121</v>
      </c>
      <c r="L90" s="44"/>
      <c r="M90" s="225" t="s">
        <v>19</v>
      </c>
      <c r="N90" s="226" t="s">
        <v>40</v>
      </c>
      <c r="O90" s="84"/>
      <c r="P90" s="227">
        <f>O90*H90</f>
        <v>0</v>
      </c>
      <c r="Q90" s="227">
        <v>5.0000000000000002E-05</v>
      </c>
      <c r="R90" s="227">
        <f>Q90*H90</f>
        <v>0.000155</v>
      </c>
      <c r="S90" s="227">
        <v>0</v>
      </c>
      <c r="T90" s="228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29" t="s">
        <v>122</v>
      </c>
      <c r="AT90" s="229" t="s">
        <v>117</v>
      </c>
      <c r="AU90" s="229" t="s">
        <v>79</v>
      </c>
      <c r="AY90" s="17" t="s">
        <v>115</v>
      </c>
      <c r="BE90" s="230">
        <f>IF(N90="základní",J90,0)</f>
        <v>0</v>
      </c>
      <c r="BF90" s="230">
        <f>IF(N90="snížená",J90,0)</f>
        <v>0</v>
      </c>
      <c r="BG90" s="230">
        <f>IF(N90="zákl. přenesená",J90,0)</f>
        <v>0</v>
      </c>
      <c r="BH90" s="230">
        <f>IF(N90="sníž. přenesená",J90,0)</f>
        <v>0</v>
      </c>
      <c r="BI90" s="230">
        <f>IF(N90="nulová",J90,0)</f>
        <v>0</v>
      </c>
      <c r="BJ90" s="17" t="s">
        <v>77</v>
      </c>
      <c r="BK90" s="230">
        <f>ROUND(I90*H90,2)</f>
        <v>0</v>
      </c>
      <c r="BL90" s="17" t="s">
        <v>122</v>
      </c>
      <c r="BM90" s="229" t="s">
        <v>131</v>
      </c>
    </row>
    <row r="91" s="2" customFormat="1">
      <c r="A91" s="38"/>
      <c r="B91" s="39"/>
      <c r="C91" s="40"/>
      <c r="D91" s="231" t="s">
        <v>124</v>
      </c>
      <c r="E91" s="40"/>
      <c r="F91" s="232" t="s">
        <v>132</v>
      </c>
      <c r="G91" s="40"/>
      <c r="H91" s="40"/>
      <c r="I91" s="136"/>
      <c r="J91" s="40"/>
      <c r="K91" s="40"/>
      <c r="L91" s="44"/>
      <c r="M91" s="233"/>
      <c r="N91" s="234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124</v>
      </c>
      <c r="AU91" s="17" t="s">
        <v>79</v>
      </c>
    </row>
    <row r="92" s="13" customFormat="1">
      <c r="A92" s="13"/>
      <c r="B92" s="235"/>
      <c r="C92" s="236"/>
      <c r="D92" s="231" t="s">
        <v>126</v>
      </c>
      <c r="E92" s="237" t="s">
        <v>19</v>
      </c>
      <c r="F92" s="238" t="s">
        <v>133</v>
      </c>
      <c r="G92" s="236"/>
      <c r="H92" s="239">
        <v>3.1000000000000001</v>
      </c>
      <c r="I92" s="240"/>
      <c r="J92" s="236"/>
      <c r="K92" s="236"/>
      <c r="L92" s="241"/>
      <c r="M92" s="242"/>
      <c r="N92" s="243"/>
      <c r="O92" s="243"/>
      <c r="P92" s="243"/>
      <c r="Q92" s="243"/>
      <c r="R92" s="243"/>
      <c r="S92" s="243"/>
      <c r="T92" s="244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45" t="s">
        <v>126</v>
      </c>
      <c r="AU92" s="245" t="s">
        <v>79</v>
      </c>
      <c r="AV92" s="13" t="s">
        <v>79</v>
      </c>
      <c r="AW92" s="13" t="s">
        <v>31</v>
      </c>
      <c r="AX92" s="13" t="s">
        <v>69</v>
      </c>
      <c r="AY92" s="245" t="s">
        <v>115</v>
      </c>
    </row>
    <row r="93" s="14" customFormat="1">
      <c r="A93" s="14"/>
      <c r="B93" s="246"/>
      <c r="C93" s="247"/>
      <c r="D93" s="231" t="s">
        <v>126</v>
      </c>
      <c r="E93" s="248" t="s">
        <v>19</v>
      </c>
      <c r="F93" s="249" t="s">
        <v>128</v>
      </c>
      <c r="G93" s="247"/>
      <c r="H93" s="250">
        <v>3.1000000000000001</v>
      </c>
      <c r="I93" s="251"/>
      <c r="J93" s="247"/>
      <c r="K93" s="247"/>
      <c r="L93" s="252"/>
      <c r="M93" s="253"/>
      <c r="N93" s="254"/>
      <c r="O93" s="254"/>
      <c r="P93" s="254"/>
      <c r="Q93" s="254"/>
      <c r="R93" s="254"/>
      <c r="S93" s="254"/>
      <c r="T93" s="255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56" t="s">
        <v>126</v>
      </c>
      <c r="AU93" s="256" t="s">
        <v>79</v>
      </c>
      <c r="AV93" s="14" t="s">
        <v>122</v>
      </c>
      <c r="AW93" s="14" t="s">
        <v>31</v>
      </c>
      <c r="AX93" s="14" t="s">
        <v>77</v>
      </c>
      <c r="AY93" s="256" t="s">
        <v>115</v>
      </c>
    </row>
    <row r="94" s="2" customFormat="1" ht="16.5" customHeight="1">
      <c r="A94" s="38"/>
      <c r="B94" s="39"/>
      <c r="C94" s="257" t="s">
        <v>134</v>
      </c>
      <c r="D94" s="257" t="s">
        <v>135</v>
      </c>
      <c r="E94" s="258" t="s">
        <v>136</v>
      </c>
      <c r="F94" s="259" t="s">
        <v>137</v>
      </c>
      <c r="G94" s="260" t="s">
        <v>120</v>
      </c>
      <c r="H94" s="261">
        <v>16.75</v>
      </c>
      <c r="I94" s="262"/>
      <c r="J94" s="263">
        <f>ROUND(I94*H94,2)</f>
        <v>0</v>
      </c>
      <c r="K94" s="259" t="s">
        <v>121</v>
      </c>
      <c r="L94" s="264"/>
      <c r="M94" s="265" t="s">
        <v>19</v>
      </c>
      <c r="N94" s="266" t="s">
        <v>40</v>
      </c>
      <c r="O94" s="84"/>
      <c r="P94" s="227">
        <f>O94*H94</f>
        <v>0</v>
      </c>
      <c r="Q94" s="227">
        <v>0.0035400000000000002</v>
      </c>
      <c r="R94" s="227">
        <f>Q94*H94</f>
        <v>0.059295</v>
      </c>
      <c r="S94" s="227">
        <v>0</v>
      </c>
      <c r="T94" s="228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29" t="s">
        <v>138</v>
      </c>
      <c r="AT94" s="229" t="s">
        <v>135</v>
      </c>
      <c r="AU94" s="229" t="s">
        <v>79</v>
      </c>
      <c r="AY94" s="17" t="s">
        <v>115</v>
      </c>
      <c r="BE94" s="230">
        <f>IF(N94="základní",J94,0)</f>
        <v>0</v>
      </c>
      <c r="BF94" s="230">
        <f>IF(N94="snížená",J94,0)</f>
        <v>0</v>
      </c>
      <c r="BG94" s="230">
        <f>IF(N94="zákl. přenesená",J94,0)</f>
        <v>0</v>
      </c>
      <c r="BH94" s="230">
        <f>IF(N94="sníž. přenesená",J94,0)</f>
        <v>0</v>
      </c>
      <c r="BI94" s="230">
        <f>IF(N94="nulová",J94,0)</f>
        <v>0</v>
      </c>
      <c r="BJ94" s="17" t="s">
        <v>77</v>
      </c>
      <c r="BK94" s="230">
        <f>ROUND(I94*H94,2)</f>
        <v>0</v>
      </c>
      <c r="BL94" s="17" t="s">
        <v>122</v>
      </c>
      <c r="BM94" s="229" t="s">
        <v>139</v>
      </c>
    </row>
    <row r="95" s="2" customFormat="1">
      <c r="A95" s="38"/>
      <c r="B95" s="39"/>
      <c r="C95" s="40"/>
      <c r="D95" s="231" t="s">
        <v>124</v>
      </c>
      <c r="E95" s="40"/>
      <c r="F95" s="232" t="s">
        <v>137</v>
      </c>
      <c r="G95" s="40"/>
      <c r="H95" s="40"/>
      <c r="I95" s="136"/>
      <c r="J95" s="40"/>
      <c r="K95" s="40"/>
      <c r="L95" s="44"/>
      <c r="M95" s="233"/>
      <c r="N95" s="234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124</v>
      </c>
      <c r="AU95" s="17" t="s">
        <v>79</v>
      </c>
    </row>
    <row r="96" s="13" customFormat="1">
      <c r="A96" s="13"/>
      <c r="B96" s="235"/>
      <c r="C96" s="236"/>
      <c r="D96" s="231" t="s">
        <v>126</v>
      </c>
      <c r="E96" s="237" t="s">
        <v>19</v>
      </c>
      <c r="F96" s="238" t="s">
        <v>140</v>
      </c>
      <c r="G96" s="236"/>
      <c r="H96" s="239">
        <v>16.75</v>
      </c>
      <c r="I96" s="240"/>
      <c r="J96" s="236"/>
      <c r="K96" s="236"/>
      <c r="L96" s="241"/>
      <c r="M96" s="242"/>
      <c r="N96" s="243"/>
      <c r="O96" s="243"/>
      <c r="P96" s="243"/>
      <c r="Q96" s="243"/>
      <c r="R96" s="243"/>
      <c r="S96" s="243"/>
      <c r="T96" s="244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5" t="s">
        <v>126</v>
      </c>
      <c r="AU96" s="245" t="s">
        <v>79</v>
      </c>
      <c r="AV96" s="13" t="s">
        <v>79</v>
      </c>
      <c r="AW96" s="13" t="s">
        <v>31</v>
      </c>
      <c r="AX96" s="13" t="s">
        <v>69</v>
      </c>
      <c r="AY96" s="245" t="s">
        <v>115</v>
      </c>
    </row>
    <row r="97" s="14" customFormat="1">
      <c r="A97" s="14"/>
      <c r="B97" s="246"/>
      <c r="C97" s="247"/>
      <c r="D97" s="231" t="s">
        <v>126</v>
      </c>
      <c r="E97" s="248" t="s">
        <v>19</v>
      </c>
      <c r="F97" s="249" t="s">
        <v>128</v>
      </c>
      <c r="G97" s="247"/>
      <c r="H97" s="250">
        <v>16.75</v>
      </c>
      <c r="I97" s="251"/>
      <c r="J97" s="247"/>
      <c r="K97" s="247"/>
      <c r="L97" s="252"/>
      <c r="M97" s="253"/>
      <c r="N97" s="254"/>
      <c r="O97" s="254"/>
      <c r="P97" s="254"/>
      <c r="Q97" s="254"/>
      <c r="R97" s="254"/>
      <c r="S97" s="254"/>
      <c r="T97" s="255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56" t="s">
        <v>126</v>
      </c>
      <c r="AU97" s="256" t="s">
        <v>79</v>
      </c>
      <c r="AV97" s="14" t="s">
        <v>122</v>
      </c>
      <c r="AW97" s="14" t="s">
        <v>31</v>
      </c>
      <c r="AX97" s="14" t="s">
        <v>77</v>
      </c>
      <c r="AY97" s="256" t="s">
        <v>115</v>
      </c>
    </row>
    <row r="98" s="2" customFormat="1" ht="16.5" customHeight="1">
      <c r="A98" s="38"/>
      <c r="B98" s="39"/>
      <c r="C98" s="257" t="s">
        <v>122</v>
      </c>
      <c r="D98" s="257" t="s">
        <v>135</v>
      </c>
      <c r="E98" s="258" t="s">
        <v>141</v>
      </c>
      <c r="F98" s="259" t="s">
        <v>142</v>
      </c>
      <c r="G98" s="260" t="s">
        <v>143</v>
      </c>
      <c r="H98" s="261">
        <v>4.6500000000000004</v>
      </c>
      <c r="I98" s="262"/>
      <c r="J98" s="263">
        <f>ROUND(I98*H98,2)</f>
        <v>0</v>
      </c>
      <c r="K98" s="259" t="s">
        <v>121</v>
      </c>
      <c r="L98" s="264"/>
      <c r="M98" s="265" t="s">
        <v>19</v>
      </c>
      <c r="N98" s="266" t="s">
        <v>40</v>
      </c>
      <c r="O98" s="84"/>
      <c r="P98" s="227">
        <f>O98*H98</f>
        <v>0</v>
      </c>
      <c r="Q98" s="227">
        <v>0.0038</v>
      </c>
      <c r="R98" s="227">
        <f>Q98*H98</f>
        <v>0.017670000000000002</v>
      </c>
      <c r="S98" s="227">
        <v>0</v>
      </c>
      <c r="T98" s="228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29" t="s">
        <v>138</v>
      </c>
      <c r="AT98" s="229" t="s">
        <v>135</v>
      </c>
      <c r="AU98" s="229" t="s">
        <v>79</v>
      </c>
      <c r="AY98" s="17" t="s">
        <v>115</v>
      </c>
      <c r="BE98" s="230">
        <f>IF(N98="základní",J98,0)</f>
        <v>0</v>
      </c>
      <c r="BF98" s="230">
        <f>IF(N98="snížená",J98,0)</f>
        <v>0</v>
      </c>
      <c r="BG98" s="230">
        <f>IF(N98="zákl. přenesená",J98,0)</f>
        <v>0</v>
      </c>
      <c r="BH98" s="230">
        <f>IF(N98="sníž. přenesená",J98,0)</f>
        <v>0</v>
      </c>
      <c r="BI98" s="230">
        <f>IF(N98="nulová",J98,0)</f>
        <v>0</v>
      </c>
      <c r="BJ98" s="17" t="s">
        <v>77</v>
      </c>
      <c r="BK98" s="230">
        <f>ROUND(I98*H98,2)</f>
        <v>0</v>
      </c>
      <c r="BL98" s="17" t="s">
        <v>122</v>
      </c>
      <c r="BM98" s="229" t="s">
        <v>144</v>
      </c>
    </row>
    <row r="99" s="2" customFormat="1">
      <c r="A99" s="38"/>
      <c r="B99" s="39"/>
      <c r="C99" s="40"/>
      <c r="D99" s="231" t="s">
        <v>124</v>
      </c>
      <c r="E99" s="40"/>
      <c r="F99" s="232" t="s">
        <v>142</v>
      </c>
      <c r="G99" s="40"/>
      <c r="H99" s="40"/>
      <c r="I99" s="136"/>
      <c r="J99" s="40"/>
      <c r="K99" s="40"/>
      <c r="L99" s="44"/>
      <c r="M99" s="233"/>
      <c r="N99" s="234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124</v>
      </c>
      <c r="AU99" s="17" t="s">
        <v>79</v>
      </c>
    </row>
    <row r="100" s="13" customFormat="1">
      <c r="A100" s="13"/>
      <c r="B100" s="235"/>
      <c r="C100" s="236"/>
      <c r="D100" s="231" t="s">
        <v>126</v>
      </c>
      <c r="E100" s="237" t="s">
        <v>19</v>
      </c>
      <c r="F100" s="238" t="s">
        <v>145</v>
      </c>
      <c r="G100" s="236"/>
      <c r="H100" s="239">
        <v>4.6500000000000004</v>
      </c>
      <c r="I100" s="240"/>
      <c r="J100" s="236"/>
      <c r="K100" s="236"/>
      <c r="L100" s="241"/>
      <c r="M100" s="242"/>
      <c r="N100" s="243"/>
      <c r="O100" s="243"/>
      <c r="P100" s="243"/>
      <c r="Q100" s="243"/>
      <c r="R100" s="243"/>
      <c r="S100" s="243"/>
      <c r="T100" s="244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5" t="s">
        <v>126</v>
      </c>
      <c r="AU100" s="245" t="s">
        <v>79</v>
      </c>
      <c r="AV100" s="13" t="s">
        <v>79</v>
      </c>
      <c r="AW100" s="13" t="s">
        <v>31</v>
      </c>
      <c r="AX100" s="13" t="s">
        <v>69</v>
      </c>
      <c r="AY100" s="245" t="s">
        <v>115</v>
      </c>
    </row>
    <row r="101" s="14" customFormat="1">
      <c r="A101" s="14"/>
      <c r="B101" s="246"/>
      <c r="C101" s="247"/>
      <c r="D101" s="231" t="s">
        <v>126</v>
      </c>
      <c r="E101" s="248" t="s">
        <v>19</v>
      </c>
      <c r="F101" s="249" t="s">
        <v>128</v>
      </c>
      <c r="G101" s="247"/>
      <c r="H101" s="250">
        <v>4.6500000000000004</v>
      </c>
      <c r="I101" s="251"/>
      <c r="J101" s="247"/>
      <c r="K101" s="247"/>
      <c r="L101" s="252"/>
      <c r="M101" s="253"/>
      <c r="N101" s="254"/>
      <c r="O101" s="254"/>
      <c r="P101" s="254"/>
      <c r="Q101" s="254"/>
      <c r="R101" s="254"/>
      <c r="S101" s="254"/>
      <c r="T101" s="255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6" t="s">
        <v>126</v>
      </c>
      <c r="AU101" s="256" t="s">
        <v>79</v>
      </c>
      <c r="AV101" s="14" t="s">
        <v>122</v>
      </c>
      <c r="AW101" s="14" t="s">
        <v>31</v>
      </c>
      <c r="AX101" s="14" t="s">
        <v>77</v>
      </c>
      <c r="AY101" s="256" t="s">
        <v>115</v>
      </c>
    </row>
    <row r="102" s="2" customFormat="1" ht="16.5" customHeight="1">
      <c r="A102" s="38"/>
      <c r="B102" s="39"/>
      <c r="C102" s="257" t="s">
        <v>146</v>
      </c>
      <c r="D102" s="257" t="s">
        <v>135</v>
      </c>
      <c r="E102" s="258" t="s">
        <v>147</v>
      </c>
      <c r="F102" s="259" t="s">
        <v>148</v>
      </c>
      <c r="G102" s="260" t="s">
        <v>120</v>
      </c>
      <c r="H102" s="261">
        <v>9.3000000000000007</v>
      </c>
      <c r="I102" s="262"/>
      <c r="J102" s="263">
        <f>ROUND(I102*H102,2)</f>
        <v>0</v>
      </c>
      <c r="K102" s="259" t="s">
        <v>121</v>
      </c>
      <c r="L102" s="264"/>
      <c r="M102" s="265" t="s">
        <v>19</v>
      </c>
      <c r="N102" s="266" t="s">
        <v>40</v>
      </c>
      <c r="O102" s="84"/>
      <c r="P102" s="227">
        <f>O102*H102</f>
        <v>0</v>
      </c>
      <c r="Q102" s="227">
        <v>0.0047200000000000002</v>
      </c>
      <c r="R102" s="227">
        <f>Q102*H102</f>
        <v>0.043896000000000004</v>
      </c>
      <c r="S102" s="227">
        <v>0</v>
      </c>
      <c r="T102" s="228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29" t="s">
        <v>138</v>
      </c>
      <c r="AT102" s="229" t="s">
        <v>135</v>
      </c>
      <c r="AU102" s="229" t="s">
        <v>79</v>
      </c>
      <c r="AY102" s="17" t="s">
        <v>115</v>
      </c>
      <c r="BE102" s="230">
        <f>IF(N102="základní",J102,0)</f>
        <v>0</v>
      </c>
      <c r="BF102" s="230">
        <f>IF(N102="snížená",J102,0)</f>
        <v>0</v>
      </c>
      <c r="BG102" s="230">
        <f>IF(N102="zákl. přenesená",J102,0)</f>
        <v>0</v>
      </c>
      <c r="BH102" s="230">
        <f>IF(N102="sníž. přenesená",J102,0)</f>
        <v>0</v>
      </c>
      <c r="BI102" s="230">
        <f>IF(N102="nulová",J102,0)</f>
        <v>0</v>
      </c>
      <c r="BJ102" s="17" t="s">
        <v>77</v>
      </c>
      <c r="BK102" s="230">
        <f>ROUND(I102*H102,2)</f>
        <v>0</v>
      </c>
      <c r="BL102" s="17" t="s">
        <v>122</v>
      </c>
      <c r="BM102" s="229" t="s">
        <v>149</v>
      </c>
    </row>
    <row r="103" s="2" customFormat="1">
      <c r="A103" s="38"/>
      <c r="B103" s="39"/>
      <c r="C103" s="40"/>
      <c r="D103" s="231" t="s">
        <v>124</v>
      </c>
      <c r="E103" s="40"/>
      <c r="F103" s="232" t="s">
        <v>148</v>
      </c>
      <c r="G103" s="40"/>
      <c r="H103" s="40"/>
      <c r="I103" s="136"/>
      <c r="J103" s="40"/>
      <c r="K103" s="40"/>
      <c r="L103" s="44"/>
      <c r="M103" s="233"/>
      <c r="N103" s="234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124</v>
      </c>
      <c r="AU103" s="17" t="s">
        <v>79</v>
      </c>
    </row>
    <row r="104" s="13" customFormat="1">
      <c r="A104" s="13"/>
      <c r="B104" s="235"/>
      <c r="C104" s="236"/>
      <c r="D104" s="231" t="s">
        <v>126</v>
      </c>
      <c r="E104" s="237" t="s">
        <v>19</v>
      </c>
      <c r="F104" s="238" t="s">
        <v>150</v>
      </c>
      <c r="G104" s="236"/>
      <c r="H104" s="239">
        <v>9.3000000000000007</v>
      </c>
      <c r="I104" s="240"/>
      <c r="J104" s="236"/>
      <c r="K104" s="236"/>
      <c r="L104" s="241"/>
      <c r="M104" s="242"/>
      <c r="N104" s="243"/>
      <c r="O104" s="243"/>
      <c r="P104" s="243"/>
      <c r="Q104" s="243"/>
      <c r="R104" s="243"/>
      <c r="S104" s="243"/>
      <c r="T104" s="244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5" t="s">
        <v>126</v>
      </c>
      <c r="AU104" s="245" t="s">
        <v>79</v>
      </c>
      <c r="AV104" s="13" t="s">
        <v>79</v>
      </c>
      <c r="AW104" s="13" t="s">
        <v>31</v>
      </c>
      <c r="AX104" s="13" t="s">
        <v>69</v>
      </c>
      <c r="AY104" s="245" t="s">
        <v>115</v>
      </c>
    </row>
    <row r="105" s="14" customFormat="1">
      <c r="A105" s="14"/>
      <c r="B105" s="246"/>
      <c r="C105" s="247"/>
      <c r="D105" s="231" t="s">
        <v>126</v>
      </c>
      <c r="E105" s="248" t="s">
        <v>19</v>
      </c>
      <c r="F105" s="249" t="s">
        <v>128</v>
      </c>
      <c r="G105" s="247"/>
      <c r="H105" s="250">
        <v>9.3000000000000007</v>
      </c>
      <c r="I105" s="251"/>
      <c r="J105" s="247"/>
      <c r="K105" s="247"/>
      <c r="L105" s="252"/>
      <c r="M105" s="253"/>
      <c r="N105" s="254"/>
      <c r="O105" s="254"/>
      <c r="P105" s="254"/>
      <c r="Q105" s="254"/>
      <c r="R105" s="254"/>
      <c r="S105" s="254"/>
      <c r="T105" s="255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6" t="s">
        <v>126</v>
      </c>
      <c r="AU105" s="256" t="s">
        <v>79</v>
      </c>
      <c r="AV105" s="14" t="s">
        <v>122</v>
      </c>
      <c r="AW105" s="14" t="s">
        <v>31</v>
      </c>
      <c r="AX105" s="14" t="s">
        <v>77</v>
      </c>
      <c r="AY105" s="256" t="s">
        <v>115</v>
      </c>
    </row>
    <row r="106" s="2" customFormat="1" ht="16.5" customHeight="1">
      <c r="A106" s="38"/>
      <c r="B106" s="39"/>
      <c r="C106" s="218" t="s">
        <v>151</v>
      </c>
      <c r="D106" s="218" t="s">
        <v>117</v>
      </c>
      <c r="E106" s="219" t="s">
        <v>152</v>
      </c>
      <c r="F106" s="220" t="s">
        <v>153</v>
      </c>
      <c r="G106" s="221" t="s">
        <v>154</v>
      </c>
      <c r="H106" s="222">
        <v>3.3500000000000001</v>
      </c>
      <c r="I106" s="223"/>
      <c r="J106" s="224">
        <f>ROUND(I106*H106,2)</f>
        <v>0</v>
      </c>
      <c r="K106" s="220" t="s">
        <v>121</v>
      </c>
      <c r="L106" s="44"/>
      <c r="M106" s="225" t="s">
        <v>19</v>
      </c>
      <c r="N106" s="226" t="s">
        <v>40</v>
      </c>
      <c r="O106" s="84"/>
      <c r="P106" s="227">
        <f>O106*H106</f>
        <v>0</v>
      </c>
      <c r="Q106" s="227">
        <v>0</v>
      </c>
      <c r="R106" s="227">
        <f>Q106*H106</f>
        <v>0</v>
      </c>
      <c r="S106" s="227">
        <v>0</v>
      </c>
      <c r="T106" s="228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29" t="s">
        <v>122</v>
      </c>
      <c r="AT106" s="229" t="s">
        <v>117</v>
      </c>
      <c r="AU106" s="229" t="s">
        <v>79</v>
      </c>
      <c r="AY106" s="17" t="s">
        <v>115</v>
      </c>
      <c r="BE106" s="230">
        <f>IF(N106="základní",J106,0)</f>
        <v>0</v>
      </c>
      <c r="BF106" s="230">
        <f>IF(N106="snížená",J106,0)</f>
        <v>0</v>
      </c>
      <c r="BG106" s="230">
        <f>IF(N106="zákl. přenesená",J106,0)</f>
        <v>0</v>
      </c>
      <c r="BH106" s="230">
        <f>IF(N106="sníž. přenesená",J106,0)</f>
        <v>0</v>
      </c>
      <c r="BI106" s="230">
        <f>IF(N106="nulová",J106,0)</f>
        <v>0</v>
      </c>
      <c r="BJ106" s="17" t="s">
        <v>77</v>
      </c>
      <c r="BK106" s="230">
        <f>ROUND(I106*H106,2)</f>
        <v>0</v>
      </c>
      <c r="BL106" s="17" t="s">
        <v>122</v>
      </c>
      <c r="BM106" s="229" t="s">
        <v>155</v>
      </c>
    </row>
    <row r="107" s="2" customFormat="1">
      <c r="A107" s="38"/>
      <c r="B107" s="39"/>
      <c r="C107" s="40"/>
      <c r="D107" s="231" t="s">
        <v>124</v>
      </c>
      <c r="E107" s="40"/>
      <c r="F107" s="232" t="s">
        <v>156</v>
      </c>
      <c r="G107" s="40"/>
      <c r="H107" s="40"/>
      <c r="I107" s="136"/>
      <c r="J107" s="40"/>
      <c r="K107" s="40"/>
      <c r="L107" s="44"/>
      <c r="M107" s="233"/>
      <c r="N107" s="234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124</v>
      </c>
      <c r="AU107" s="17" t="s">
        <v>79</v>
      </c>
    </row>
    <row r="108" s="13" customFormat="1">
      <c r="A108" s="13"/>
      <c r="B108" s="235"/>
      <c r="C108" s="236"/>
      <c r="D108" s="231" t="s">
        <v>126</v>
      </c>
      <c r="E108" s="237" t="s">
        <v>19</v>
      </c>
      <c r="F108" s="238" t="s">
        <v>157</v>
      </c>
      <c r="G108" s="236"/>
      <c r="H108" s="239">
        <v>3.3500000000000001</v>
      </c>
      <c r="I108" s="240"/>
      <c r="J108" s="236"/>
      <c r="K108" s="236"/>
      <c r="L108" s="241"/>
      <c r="M108" s="242"/>
      <c r="N108" s="243"/>
      <c r="O108" s="243"/>
      <c r="P108" s="243"/>
      <c r="Q108" s="243"/>
      <c r="R108" s="243"/>
      <c r="S108" s="243"/>
      <c r="T108" s="244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5" t="s">
        <v>126</v>
      </c>
      <c r="AU108" s="245" t="s">
        <v>79</v>
      </c>
      <c r="AV108" s="13" t="s">
        <v>79</v>
      </c>
      <c r="AW108" s="13" t="s">
        <v>31</v>
      </c>
      <c r="AX108" s="13" t="s">
        <v>69</v>
      </c>
      <c r="AY108" s="245" t="s">
        <v>115</v>
      </c>
    </row>
    <row r="109" s="14" customFormat="1">
      <c r="A109" s="14"/>
      <c r="B109" s="246"/>
      <c r="C109" s="247"/>
      <c r="D109" s="231" t="s">
        <v>126</v>
      </c>
      <c r="E109" s="248" t="s">
        <v>19</v>
      </c>
      <c r="F109" s="249" t="s">
        <v>128</v>
      </c>
      <c r="G109" s="247"/>
      <c r="H109" s="250">
        <v>3.3500000000000001</v>
      </c>
      <c r="I109" s="251"/>
      <c r="J109" s="247"/>
      <c r="K109" s="247"/>
      <c r="L109" s="252"/>
      <c r="M109" s="253"/>
      <c r="N109" s="254"/>
      <c r="O109" s="254"/>
      <c r="P109" s="254"/>
      <c r="Q109" s="254"/>
      <c r="R109" s="254"/>
      <c r="S109" s="254"/>
      <c r="T109" s="255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6" t="s">
        <v>126</v>
      </c>
      <c r="AU109" s="256" t="s">
        <v>79</v>
      </c>
      <c r="AV109" s="14" t="s">
        <v>122</v>
      </c>
      <c r="AW109" s="14" t="s">
        <v>31</v>
      </c>
      <c r="AX109" s="14" t="s">
        <v>77</v>
      </c>
      <c r="AY109" s="256" t="s">
        <v>115</v>
      </c>
    </row>
    <row r="110" s="2" customFormat="1" ht="16.5" customHeight="1">
      <c r="A110" s="38"/>
      <c r="B110" s="39"/>
      <c r="C110" s="218" t="s">
        <v>158</v>
      </c>
      <c r="D110" s="218" t="s">
        <v>117</v>
      </c>
      <c r="E110" s="219" t="s">
        <v>159</v>
      </c>
      <c r="F110" s="220" t="s">
        <v>160</v>
      </c>
      <c r="G110" s="221" t="s">
        <v>161</v>
      </c>
      <c r="H110" s="222">
        <v>69.099999999999994</v>
      </c>
      <c r="I110" s="223"/>
      <c r="J110" s="224">
        <f>ROUND(I110*H110,2)</f>
        <v>0</v>
      </c>
      <c r="K110" s="220" t="s">
        <v>121</v>
      </c>
      <c r="L110" s="44"/>
      <c r="M110" s="225" t="s">
        <v>19</v>
      </c>
      <c r="N110" s="226" t="s">
        <v>40</v>
      </c>
      <c r="O110" s="84"/>
      <c r="P110" s="227">
        <f>O110*H110</f>
        <v>0</v>
      </c>
      <c r="Q110" s="227">
        <v>0</v>
      </c>
      <c r="R110" s="227">
        <f>Q110*H110</f>
        <v>0</v>
      </c>
      <c r="S110" s="227">
        <v>0</v>
      </c>
      <c r="T110" s="228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29" t="s">
        <v>122</v>
      </c>
      <c r="AT110" s="229" t="s">
        <v>117</v>
      </c>
      <c r="AU110" s="229" t="s">
        <v>79</v>
      </c>
      <c r="AY110" s="17" t="s">
        <v>115</v>
      </c>
      <c r="BE110" s="230">
        <f>IF(N110="základní",J110,0)</f>
        <v>0</v>
      </c>
      <c r="BF110" s="230">
        <f>IF(N110="snížená",J110,0)</f>
        <v>0</v>
      </c>
      <c r="BG110" s="230">
        <f>IF(N110="zákl. přenesená",J110,0)</f>
        <v>0</v>
      </c>
      <c r="BH110" s="230">
        <f>IF(N110="sníž. přenesená",J110,0)</f>
        <v>0</v>
      </c>
      <c r="BI110" s="230">
        <f>IF(N110="nulová",J110,0)</f>
        <v>0</v>
      </c>
      <c r="BJ110" s="17" t="s">
        <v>77</v>
      </c>
      <c r="BK110" s="230">
        <f>ROUND(I110*H110,2)</f>
        <v>0</v>
      </c>
      <c r="BL110" s="17" t="s">
        <v>122</v>
      </c>
      <c r="BM110" s="229" t="s">
        <v>162</v>
      </c>
    </row>
    <row r="111" s="2" customFormat="1">
      <c r="A111" s="38"/>
      <c r="B111" s="39"/>
      <c r="C111" s="40"/>
      <c r="D111" s="231" t="s">
        <v>124</v>
      </c>
      <c r="E111" s="40"/>
      <c r="F111" s="232" t="s">
        <v>163</v>
      </c>
      <c r="G111" s="40"/>
      <c r="H111" s="40"/>
      <c r="I111" s="136"/>
      <c r="J111" s="40"/>
      <c r="K111" s="40"/>
      <c r="L111" s="44"/>
      <c r="M111" s="233"/>
      <c r="N111" s="234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124</v>
      </c>
      <c r="AU111" s="17" t="s">
        <v>79</v>
      </c>
    </row>
    <row r="112" s="13" customFormat="1">
      <c r="A112" s="13"/>
      <c r="B112" s="235"/>
      <c r="C112" s="236"/>
      <c r="D112" s="231" t="s">
        <v>126</v>
      </c>
      <c r="E112" s="237" t="s">
        <v>19</v>
      </c>
      <c r="F112" s="238" t="s">
        <v>164</v>
      </c>
      <c r="G112" s="236"/>
      <c r="H112" s="239">
        <v>69.099999999999994</v>
      </c>
      <c r="I112" s="240"/>
      <c r="J112" s="236"/>
      <c r="K112" s="236"/>
      <c r="L112" s="241"/>
      <c r="M112" s="242"/>
      <c r="N112" s="243"/>
      <c r="O112" s="243"/>
      <c r="P112" s="243"/>
      <c r="Q112" s="243"/>
      <c r="R112" s="243"/>
      <c r="S112" s="243"/>
      <c r="T112" s="244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5" t="s">
        <v>126</v>
      </c>
      <c r="AU112" s="245" t="s">
        <v>79</v>
      </c>
      <c r="AV112" s="13" t="s">
        <v>79</v>
      </c>
      <c r="AW112" s="13" t="s">
        <v>31</v>
      </c>
      <c r="AX112" s="13" t="s">
        <v>69</v>
      </c>
      <c r="AY112" s="245" t="s">
        <v>115</v>
      </c>
    </row>
    <row r="113" s="14" customFormat="1">
      <c r="A113" s="14"/>
      <c r="B113" s="246"/>
      <c r="C113" s="247"/>
      <c r="D113" s="231" t="s">
        <v>126</v>
      </c>
      <c r="E113" s="248" t="s">
        <v>19</v>
      </c>
      <c r="F113" s="249" t="s">
        <v>128</v>
      </c>
      <c r="G113" s="247"/>
      <c r="H113" s="250">
        <v>69.099999999999994</v>
      </c>
      <c r="I113" s="251"/>
      <c r="J113" s="247"/>
      <c r="K113" s="247"/>
      <c r="L113" s="252"/>
      <c r="M113" s="253"/>
      <c r="N113" s="254"/>
      <c r="O113" s="254"/>
      <c r="P113" s="254"/>
      <c r="Q113" s="254"/>
      <c r="R113" s="254"/>
      <c r="S113" s="254"/>
      <c r="T113" s="255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6" t="s">
        <v>126</v>
      </c>
      <c r="AU113" s="256" t="s">
        <v>79</v>
      </c>
      <c r="AV113" s="14" t="s">
        <v>122</v>
      </c>
      <c r="AW113" s="14" t="s">
        <v>31</v>
      </c>
      <c r="AX113" s="14" t="s">
        <v>77</v>
      </c>
      <c r="AY113" s="256" t="s">
        <v>115</v>
      </c>
    </row>
    <row r="114" s="2" customFormat="1" ht="16.5" customHeight="1">
      <c r="A114" s="38"/>
      <c r="B114" s="39"/>
      <c r="C114" s="257" t="s">
        <v>138</v>
      </c>
      <c r="D114" s="257" t="s">
        <v>135</v>
      </c>
      <c r="E114" s="258" t="s">
        <v>165</v>
      </c>
      <c r="F114" s="259" t="s">
        <v>166</v>
      </c>
      <c r="G114" s="260" t="s">
        <v>167</v>
      </c>
      <c r="H114" s="261">
        <v>3.4550000000000001</v>
      </c>
      <c r="I114" s="262"/>
      <c r="J114" s="263">
        <f>ROUND(I114*H114,2)</f>
        <v>0</v>
      </c>
      <c r="K114" s="259" t="s">
        <v>121</v>
      </c>
      <c r="L114" s="264"/>
      <c r="M114" s="265" t="s">
        <v>19</v>
      </c>
      <c r="N114" s="266" t="s">
        <v>40</v>
      </c>
      <c r="O114" s="84"/>
      <c r="P114" s="227">
        <f>O114*H114</f>
        <v>0</v>
      </c>
      <c r="Q114" s="227">
        <v>0.20000000000000001</v>
      </c>
      <c r="R114" s="227">
        <f>Q114*H114</f>
        <v>0.69100000000000006</v>
      </c>
      <c r="S114" s="227">
        <v>0</v>
      </c>
      <c r="T114" s="228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29" t="s">
        <v>138</v>
      </c>
      <c r="AT114" s="229" t="s">
        <v>135</v>
      </c>
      <c r="AU114" s="229" t="s">
        <v>79</v>
      </c>
      <c r="AY114" s="17" t="s">
        <v>115</v>
      </c>
      <c r="BE114" s="230">
        <f>IF(N114="základní",J114,0)</f>
        <v>0</v>
      </c>
      <c r="BF114" s="230">
        <f>IF(N114="snížená",J114,0)</f>
        <v>0</v>
      </c>
      <c r="BG114" s="230">
        <f>IF(N114="zákl. přenesená",J114,0)</f>
        <v>0</v>
      </c>
      <c r="BH114" s="230">
        <f>IF(N114="sníž. přenesená",J114,0)</f>
        <v>0</v>
      </c>
      <c r="BI114" s="230">
        <f>IF(N114="nulová",J114,0)</f>
        <v>0</v>
      </c>
      <c r="BJ114" s="17" t="s">
        <v>77</v>
      </c>
      <c r="BK114" s="230">
        <f>ROUND(I114*H114,2)</f>
        <v>0</v>
      </c>
      <c r="BL114" s="17" t="s">
        <v>122</v>
      </c>
      <c r="BM114" s="229" t="s">
        <v>168</v>
      </c>
    </row>
    <row r="115" s="2" customFormat="1">
      <c r="A115" s="38"/>
      <c r="B115" s="39"/>
      <c r="C115" s="40"/>
      <c r="D115" s="231" t="s">
        <v>124</v>
      </c>
      <c r="E115" s="40"/>
      <c r="F115" s="232" t="s">
        <v>166</v>
      </c>
      <c r="G115" s="40"/>
      <c r="H115" s="40"/>
      <c r="I115" s="136"/>
      <c r="J115" s="40"/>
      <c r="K115" s="40"/>
      <c r="L115" s="44"/>
      <c r="M115" s="233"/>
      <c r="N115" s="234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124</v>
      </c>
      <c r="AU115" s="17" t="s">
        <v>79</v>
      </c>
    </row>
    <row r="116" s="13" customFormat="1">
      <c r="A116" s="13"/>
      <c r="B116" s="235"/>
      <c r="C116" s="236"/>
      <c r="D116" s="231" t="s">
        <v>126</v>
      </c>
      <c r="E116" s="237" t="s">
        <v>19</v>
      </c>
      <c r="F116" s="238" t="s">
        <v>169</v>
      </c>
      <c r="G116" s="236"/>
      <c r="H116" s="239">
        <v>3.4550000000000001</v>
      </c>
      <c r="I116" s="240"/>
      <c r="J116" s="236"/>
      <c r="K116" s="236"/>
      <c r="L116" s="241"/>
      <c r="M116" s="242"/>
      <c r="N116" s="243"/>
      <c r="O116" s="243"/>
      <c r="P116" s="243"/>
      <c r="Q116" s="243"/>
      <c r="R116" s="243"/>
      <c r="S116" s="243"/>
      <c r="T116" s="244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5" t="s">
        <v>126</v>
      </c>
      <c r="AU116" s="245" t="s">
        <v>79</v>
      </c>
      <c r="AV116" s="13" t="s">
        <v>79</v>
      </c>
      <c r="AW116" s="13" t="s">
        <v>31</v>
      </c>
      <c r="AX116" s="13" t="s">
        <v>69</v>
      </c>
      <c r="AY116" s="245" t="s">
        <v>115</v>
      </c>
    </row>
    <row r="117" s="14" customFormat="1">
      <c r="A117" s="14"/>
      <c r="B117" s="246"/>
      <c r="C117" s="247"/>
      <c r="D117" s="231" t="s">
        <v>126</v>
      </c>
      <c r="E117" s="248" t="s">
        <v>19</v>
      </c>
      <c r="F117" s="249" t="s">
        <v>128</v>
      </c>
      <c r="G117" s="247"/>
      <c r="H117" s="250">
        <v>3.4550000000000001</v>
      </c>
      <c r="I117" s="251"/>
      <c r="J117" s="247"/>
      <c r="K117" s="247"/>
      <c r="L117" s="252"/>
      <c r="M117" s="253"/>
      <c r="N117" s="254"/>
      <c r="O117" s="254"/>
      <c r="P117" s="254"/>
      <c r="Q117" s="254"/>
      <c r="R117" s="254"/>
      <c r="S117" s="254"/>
      <c r="T117" s="255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6" t="s">
        <v>126</v>
      </c>
      <c r="AU117" s="256" t="s">
        <v>79</v>
      </c>
      <c r="AV117" s="14" t="s">
        <v>122</v>
      </c>
      <c r="AW117" s="14" t="s">
        <v>31</v>
      </c>
      <c r="AX117" s="14" t="s">
        <v>77</v>
      </c>
      <c r="AY117" s="256" t="s">
        <v>115</v>
      </c>
    </row>
    <row r="118" s="2" customFormat="1" ht="16.5" customHeight="1">
      <c r="A118" s="38"/>
      <c r="B118" s="39"/>
      <c r="C118" s="218" t="s">
        <v>170</v>
      </c>
      <c r="D118" s="218" t="s">
        <v>117</v>
      </c>
      <c r="E118" s="219" t="s">
        <v>171</v>
      </c>
      <c r="F118" s="220" t="s">
        <v>172</v>
      </c>
      <c r="G118" s="221" t="s">
        <v>161</v>
      </c>
      <c r="H118" s="222">
        <v>5625</v>
      </c>
      <c r="I118" s="223"/>
      <c r="J118" s="224">
        <f>ROUND(I118*H118,2)</f>
        <v>0</v>
      </c>
      <c r="K118" s="220" t="s">
        <v>121</v>
      </c>
      <c r="L118" s="44"/>
      <c r="M118" s="225" t="s">
        <v>19</v>
      </c>
      <c r="N118" s="226" t="s">
        <v>40</v>
      </c>
      <c r="O118" s="84"/>
      <c r="P118" s="227">
        <f>O118*H118</f>
        <v>0</v>
      </c>
      <c r="Q118" s="227">
        <v>0</v>
      </c>
      <c r="R118" s="227">
        <f>Q118*H118</f>
        <v>0</v>
      </c>
      <c r="S118" s="227">
        <v>0</v>
      </c>
      <c r="T118" s="228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29" t="s">
        <v>122</v>
      </c>
      <c r="AT118" s="229" t="s">
        <v>117</v>
      </c>
      <c r="AU118" s="229" t="s">
        <v>79</v>
      </c>
      <c r="AY118" s="17" t="s">
        <v>115</v>
      </c>
      <c r="BE118" s="230">
        <f>IF(N118="základní",J118,0)</f>
        <v>0</v>
      </c>
      <c r="BF118" s="230">
        <f>IF(N118="snížená",J118,0)</f>
        <v>0</v>
      </c>
      <c r="BG118" s="230">
        <f>IF(N118="zákl. přenesená",J118,0)</f>
        <v>0</v>
      </c>
      <c r="BH118" s="230">
        <f>IF(N118="sníž. přenesená",J118,0)</f>
        <v>0</v>
      </c>
      <c r="BI118" s="230">
        <f>IF(N118="nulová",J118,0)</f>
        <v>0</v>
      </c>
      <c r="BJ118" s="17" t="s">
        <v>77</v>
      </c>
      <c r="BK118" s="230">
        <f>ROUND(I118*H118,2)</f>
        <v>0</v>
      </c>
      <c r="BL118" s="17" t="s">
        <v>122</v>
      </c>
      <c r="BM118" s="229" t="s">
        <v>173</v>
      </c>
    </row>
    <row r="119" s="2" customFormat="1">
      <c r="A119" s="38"/>
      <c r="B119" s="39"/>
      <c r="C119" s="40"/>
      <c r="D119" s="231" t="s">
        <v>124</v>
      </c>
      <c r="E119" s="40"/>
      <c r="F119" s="232" t="s">
        <v>174</v>
      </c>
      <c r="G119" s="40"/>
      <c r="H119" s="40"/>
      <c r="I119" s="136"/>
      <c r="J119" s="40"/>
      <c r="K119" s="40"/>
      <c r="L119" s="44"/>
      <c r="M119" s="233"/>
      <c r="N119" s="234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124</v>
      </c>
      <c r="AU119" s="17" t="s">
        <v>79</v>
      </c>
    </row>
    <row r="120" s="13" customFormat="1">
      <c r="A120" s="13"/>
      <c r="B120" s="235"/>
      <c r="C120" s="236"/>
      <c r="D120" s="231" t="s">
        <v>126</v>
      </c>
      <c r="E120" s="237" t="s">
        <v>19</v>
      </c>
      <c r="F120" s="238" t="s">
        <v>175</v>
      </c>
      <c r="G120" s="236"/>
      <c r="H120" s="239">
        <v>5625</v>
      </c>
      <c r="I120" s="240"/>
      <c r="J120" s="236"/>
      <c r="K120" s="236"/>
      <c r="L120" s="241"/>
      <c r="M120" s="242"/>
      <c r="N120" s="243"/>
      <c r="O120" s="243"/>
      <c r="P120" s="243"/>
      <c r="Q120" s="243"/>
      <c r="R120" s="243"/>
      <c r="S120" s="243"/>
      <c r="T120" s="244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5" t="s">
        <v>126</v>
      </c>
      <c r="AU120" s="245" t="s">
        <v>79</v>
      </c>
      <c r="AV120" s="13" t="s">
        <v>79</v>
      </c>
      <c r="AW120" s="13" t="s">
        <v>31</v>
      </c>
      <c r="AX120" s="13" t="s">
        <v>69</v>
      </c>
      <c r="AY120" s="245" t="s">
        <v>115</v>
      </c>
    </row>
    <row r="121" s="14" customFormat="1">
      <c r="A121" s="14"/>
      <c r="B121" s="246"/>
      <c r="C121" s="247"/>
      <c r="D121" s="231" t="s">
        <v>126</v>
      </c>
      <c r="E121" s="248" t="s">
        <v>19</v>
      </c>
      <c r="F121" s="249" t="s">
        <v>128</v>
      </c>
      <c r="G121" s="247"/>
      <c r="H121" s="250">
        <v>5625</v>
      </c>
      <c r="I121" s="251"/>
      <c r="J121" s="247"/>
      <c r="K121" s="247"/>
      <c r="L121" s="252"/>
      <c r="M121" s="253"/>
      <c r="N121" s="254"/>
      <c r="O121" s="254"/>
      <c r="P121" s="254"/>
      <c r="Q121" s="254"/>
      <c r="R121" s="254"/>
      <c r="S121" s="254"/>
      <c r="T121" s="255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6" t="s">
        <v>126</v>
      </c>
      <c r="AU121" s="256" t="s">
        <v>79</v>
      </c>
      <c r="AV121" s="14" t="s">
        <v>122</v>
      </c>
      <c r="AW121" s="14" t="s">
        <v>31</v>
      </c>
      <c r="AX121" s="14" t="s">
        <v>77</v>
      </c>
      <c r="AY121" s="256" t="s">
        <v>115</v>
      </c>
    </row>
    <row r="122" s="2" customFormat="1" ht="16.5" customHeight="1">
      <c r="A122" s="38"/>
      <c r="B122" s="39"/>
      <c r="C122" s="218" t="s">
        <v>176</v>
      </c>
      <c r="D122" s="218" t="s">
        <v>117</v>
      </c>
      <c r="E122" s="219" t="s">
        <v>177</v>
      </c>
      <c r="F122" s="220" t="s">
        <v>178</v>
      </c>
      <c r="G122" s="221" t="s">
        <v>161</v>
      </c>
      <c r="H122" s="222">
        <v>10800</v>
      </c>
      <c r="I122" s="223"/>
      <c r="J122" s="224">
        <f>ROUND(I122*H122,2)</f>
        <v>0</v>
      </c>
      <c r="K122" s="220" t="s">
        <v>121</v>
      </c>
      <c r="L122" s="44"/>
      <c r="M122" s="225" t="s">
        <v>19</v>
      </c>
      <c r="N122" s="226" t="s">
        <v>40</v>
      </c>
      <c r="O122" s="84"/>
      <c r="P122" s="227">
        <f>O122*H122</f>
        <v>0</v>
      </c>
      <c r="Q122" s="227">
        <v>0</v>
      </c>
      <c r="R122" s="227">
        <f>Q122*H122</f>
        <v>0</v>
      </c>
      <c r="S122" s="227">
        <v>0</v>
      </c>
      <c r="T122" s="228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9" t="s">
        <v>122</v>
      </c>
      <c r="AT122" s="229" t="s">
        <v>117</v>
      </c>
      <c r="AU122" s="229" t="s">
        <v>79</v>
      </c>
      <c r="AY122" s="17" t="s">
        <v>115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17" t="s">
        <v>77</v>
      </c>
      <c r="BK122" s="230">
        <f>ROUND(I122*H122,2)</f>
        <v>0</v>
      </c>
      <c r="BL122" s="17" t="s">
        <v>122</v>
      </c>
      <c r="BM122" s="229" t="s">
        <v>179</v>
      </c>
    </row>
    <row r="123" s="2" customFormat="1">
      <c r="A123" s="38"/>
      <c r="B123" s="39"/>
      <c r="C123" s="40"/>
      <c r="D123" s="231" t="s">
        <v>124</v>
      </c>
      <c r="E123" s="40"/>
      <c r="F123" s="232" t="s">
        <v>180</v>
      </c>
      <c r="G123" s="40"/>
      <c r="H123" s="40"/>
      <c r="I123" s="136"/>
      <c r="J123" s="40"/>
      <c r="K123" s="40"/>
      <c r="L123" s="44"/>
      <c r="M123" s="233"/>
      <c r="N123" s="234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124</v>
      </c>
      <c r="AU123" s="17" t="s">
        <v>79</v>
      </c>
    </row>
    <row r="124" s="13" customFormat="1">
      <c r="A124" s="13"/>
      <c r="B124" s="235"/>
      <c r="C124" s="236"/>
      <c r="D124" s="231" t="s">
        <v>126</v>
      </c>
      <c r="E124" s="237" t="s">
        <v>19</v>
      </c>
      <c r="F124" s="238" t="s">
        <v>181</v>
      </c>
      <c r="G124" s="236"/>
      <c r="H124" s="239">
        <v>10800</v>
      </c>
      <c r="I124" s="240"/>
      <c r="J124" s="236"/>
      <c r="K124" s="236"/>
      <c r="L124" s="241"/>
      <c r="M124" s="242"/>
      <c r="N124" s="243"/>
      <c r="O124" s="243"/>
      <c r="P124" s="243"/>
      <c r="Q124" s="243"/>
      <c r="R124" s="243"/>
      <c r="S124" s="243"/>
      <c r="T124" s="244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5" t="s">
        <v>126</v>
      </c>
      <c r="AU124" s="245" t="s">
        <v>79</v>
      </c>
      <c r="AV124" s="13" t="s">
        <v>79</v>
      </c>
      <c r="AW124" s="13" t="s">
        <v>31</v>
      </c>
      <c r="AX124" s="13" t="s">
        <v>69</v>
      </c>
      <c r="AY124" s="245" t="s">
        <v>115</v>
      </c>
    </row>
    <row r="125" s="14" customFormat="1">
      <c r="A125" s="14"/>
      <c r="B125" s="246"/>
      <c r="C125" s="247"/>
      <c r="D125" s="231" t="s">
        <v>126</v>
      </c>
      <c r="E125" s="248" t="s">
        <v>19</v>
      </c>
      <c r="F125" s="249" t="s">
        <v>128</v>
      </c>
      <c r="G125" s="247"/>
      <c r="H125" s="250">
        <v>10800</v>
      </c>
      <c r="I125" s="251"/>
      <c r="J125" s="247"/>
      <c r="K125" s="247"/>
      <c r="L125" s="252"/>
      <c r="M125" s="253"/>
      <c r="N125" s="254"/>
      <c r="O125" s="254"/>
      <c r="P125" s="254"/>
      <c r="Q125" s="254"/>
      <c r="R125" s="254"/>
      <c r="S125" s="254"/>
      <c r="T125" s="255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6" t="s">
        <v>126</v>
      </c>
      <c r="AU125" s="256" t="s">
        <v>79</v>
      </c>
      <c r="AV125" s="14" t="s">
        <v>122</v>
      </c>
      <c r="AW125" s="14" t="s">
        <v>31</v>
      </c>
      <c r="AX125" s="14" t="s">
        <v>77</v>
      </c>
      <c r="AY125" s="256" t="s">
        <v>115</v>
      </c>
    </row>
    <row r="126" s="2" customFormat="1" ht="16.5" customHeight="1">
      <c r="A126" s="38"/>
      <c r="B126" s="39"/>
      <c r="C126" s="218" t="s">
        <v>182</v>
      </c>
      <c r="D126" s="218" t="s">
        <v>117</v>
      </c>
      <c r="E126" s="219" t="s">
        <v>183</v>
      </c>
      <c r="F126" s="220" t="s">
        <v>184</v>
      </c>
      <c r="G126" s="221" t="s">
        <v>120</v>
      </c>
      <c r="H126" s="222">
        <v>397</v>
      </c>
      <c r="I126" s="223"/>
      <c r="J126" s="224">
        <f>ROUND(I126*H126,2)</f>
        <v>0</v>
      </c>
      <c r="K126" s="220" t="s">
        <v>121</v>
      </c>
      <c r="L126" s="44"/>
      <c r="M126" s="225" t="s">
        <v>19</v>
      </c>
      <c r="N126" s="226" t="s">
        <v>40</v>
      </c>
      <c r="O126" s="84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9" t="s">
        <v>122</v>
      </c>
      <c r="AT126" s="229" t="s">
        <v>117</v>
      </c>
      <c r="AU126" s="229" t="s">
        <v>79</v>
      </c>
      <c r="AY126" s="17" t="s">
        <v>115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77</v>
      </c>
      <c r="BK126" s="230">
        <f>ROUND(I126*H126,2)</f>
        <v>0</v>
      </c>
      <c r="BL126" s="17" t="s">
        <v>122</v>
      </c>
      <c r="BM126" s="229" t="s">
        <v>185</v>
      </c>
    </row>
    <row r="127" s="2" customFormat="1">
      <c r="A127" s="38"/>
      <c r="B127" s="39"/>
      <c r="C127" s="40"/>
      <c r="D127" s="231" t="s">
        <v>124</v>
      </c>
      <c r="E127" s="40"/>
      <c r="F127" s="232" t="s">
        <v>186</v>
      </c>
      <c r="G127" s="40"/>
      <c r="H127" s="40"/>
      <c r="I127" s="136"/>
      <c r="J127" s="40"/>
      <c r="K127" s="40"/>
      <c r="L127" s="44"/>
      <c r="M127" s="233"/>
      <c r="N127" s="234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124</v>
      </c>
      <c r="AU127" s="17" t="s">
        <v>79</v>
      </c>
    </row>
    <row r="128" s="13" customFormat="1">
      <c r="A128" s="13"/>
      <c r="B128" s="235"/>
      <c r="C128" s="236"/>
      <c r="D128" s="231" t="s">
        <v>126</v>
      </c>
      <c r="E128" s="237" t="s">
        <v>19</v>
      </c>
      <c r="F128" s="238" t="s">
        <v>187</v>
      </c>
      <c r="G128" s="236"/>
      <c r="H128" s="239">
        <v>397</v>
      </c>
      <c r="I128" s="240"/>
      <c r="J128" s="236"/>
      <c r="K128" s="236"/>
      <c r="L128" s="241"/>
      <c r="M128" s="242"/>
      <c r="N128" s="243"/>
      <c r="O128" s="243"/>
      <c r="P128" s="243"/>
      <c r="Q128" s="243"/>
      <c r="R128" s="243"/>
      <c r="S128" s="243"/>
      <c r="T128" s="244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5" t="s">
        <v>126</v>
      </c>
      <c r="AU128" s="245" t="s">
        <v>79</v>
      </c>
      <c r="AV128" s="13" t="s">
        <v>79</v>
      </c>
      <c r="AW128" s="13" t="s">
        <v>31</v>
      </c>
      <c r="AX128" s="13" t="s">
        <v>69</v>
      </c>
      <c r="AY128" s="245" t="s">
        <v>115</v>
      </c>
    </row>
    <row r="129" s="14" customFormat="1">
      <c r="A129" s="14"/>
      <c r="B129" s="246"/>
      <c r="C129" s="247"/>
      <c r="D129" s="231" t="s">
        <v>126</v>
      </c>
      <c r="E129" s="248" t="s">
        <v>19</v>
      </c>
      <c r="F129" s="249" t="s">
        <v>128</v>
      </c>
      <c r="G129" s="247"/>
      <c r="H129" s="250">
        <v>397</v>
      </c>
      <c r="I129" s="251"/>
      <c r="J129" s="247"/>
      <c r="K129" s="247"/>
      <c r="L129" s="252"/>
      <c r="M129" s="253"/>
      <c r="N129" s="254"/>
      <c r="O129" s="254"/>
      <c r="P129" s="254"/>
      <c r="Q129" s="254"/>
      <c r="R129" s="254"/>
      <c r="S129" s="254"/>
      <c r="T129" s="255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6" t="s">
        <v>126</v>
      </c>
      <c r="AU129" s="256" t="s">
        <v>79</v>
      </c>
      <c r="AV129" s="14" t="s">
        <v>122</v>
      </c>
      <c r="AW129" s="14" t="s">
        <v>31</v>
      </c>
      <c r="AX129" s="14" t="s">
        <v>77</v>
      </c>
      <c r="AY129" s="256" t="s">
        <v>115</v>
      </c>
    </row>
    <row r="130" s="2" customFormat="1" ht="16.5" customHeight="1">
      <c r="A130" s="38"/>
      <c r="B130" s="39"/>
      <c r="C130" s="257" t="s">
        <v>188</v>
      </c>
      <c r="D130" s="257" t="s">
        <v>135</v>
      </c>
      <c r="E130" s="258" t="s">
        <v>189</v>
      </c>
      <c r="F130" s="259" t="s">
        <v>190</v>
      </c>
      <c r="G130" s="260" t="s">
        <v>191</v>
      </c>
      <c r="H130" s="261">
        <v>7.9400000000000004</v>
      </c>
      <c r="I130" s="262"/>
      <c r="J130" s="263">
        <f>ROUND(I130*H130,2)</f>
        <v>0</v>
      </c>
      <c r="K130" s="259" t="s">
        <v>121</v>
      </c>
      <c r="L130" s="264"/>
      <c r="M130" s="265" t="s">
        <v>19</v>
      </c>
      <c r="N130" s="266" t="s">
        <v>40</v>
      </c>
      <c r="O130" s="84"/>
      <c r="P130" s="227">
        <f>O130*H130</f>
        <v>0</v>
      </c>
      <c r="Q130" s="227">
        <v>0.001</v>
      </c>
      <c r="R130" s="227">
        <f>Q130*H130</f>
        <v>0.0079400000000000009</v>
      </c>
      <c r="S130" s="227">
        <v>0</v>
      </c>
      <c r="T130" s="22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138</v>
      </c>
      <c r="AT130" s="229" t="s">
        <v>135</v>
      </c>
      <c r="AU130" s="229" t="s">
        <v>79</v>
      </c>
      <c r="AY130" s="17" t="s">
        <v>115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77</v>
      </c>
      <c r="BK130" s="230">
        <f>ROUND(I130*H130,2)</f>
        <v>0</v>
      </c>
      <c r="BL130" s="17" t="s">
        <v>122</v>
      </c>
      <c r="BM130" s="229" t="s">
        <v>192</v>
      </c>
    </row>
    <row r="131" s="2" customFormat="1">
      <c r="A131" s="38"/>
      <c r="B131" s="39"/>
      <c r="C131" s="40"/>
      <c r="D131" s="231" t="s">
        <v>124</v>
      </c>
      <c r="E131" s="40"/>
      <c r="F131" s="232" t="s">
        <v>190</v>
      </c>
      <c r="G131" s="40"/>
      <c r="H131" s="40"/>
      <c r="I131" s="136"/>
      <c r="J131" s="40"/>
      <c r="K131" s="40"/>
      <c r="L131" s="44"/>
      <c r="M131" s="233"/>
      <c r="N131" s="234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124</v>
      </c>
      <c r="AU131" s="17" t="s">
        <v>79</v>
      </c>
    </row>
    <row r="132" s="13" customFormat="1">
      <c r="A132" s="13"/>
      <c r="B132" s="235"/>
      <c r="C132" s="236"/>
      <c r="D132" s="231" t="s">
        <v>126</v>
      </c>
      <c r="E132" s="237" t="s">
        <v>19</v>
      </c>
      <c r="F132" s="238" t="s">
        <v>193</v>
      </c>
      <c r="G132" s="236"/>
      <c r="H132" s="239">
        <v>7.9400000000000004</v>
      </c>
      <c r="I132" s="240"/>
      <c r="J132" s="236"/>
      <c r="K132" s="236"/>
      <c r="L132" s="241"/>
      <c r="M132" s="242"/>
      <c r="N132" s="243"/>
      <c r="O132" s="243"/>
      <c r="P132" s="243"/>
      <c r="Q132" s="243"/>
      <c r="R132" s="243"/>
      <c r="S132" s="243"/>
      <c r="T132" s="24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5" t="s">
        <v>126</v>
      </c>
      <c r="AU132" s="245" t="s">
        <v>79</v>
      </c>
      <c r="AV132" s="13" t="s">
        <v>79</v>
      </c>
      <c r="AW132" s="13" t="s">
        <v>31</v>
      </c>
      <c r="AX132" s="13" t="s">
        <v>69</v>
      </c>
      <c r="AY132" s="245" t="s">
        <v>115</v>
      </c>
    </row>
    <row r="133" s="14" customFormat="1">
      <c r="A133" s="14"/>
      <c r="B133" s="246"/>
      <c r="C133" s="247"/>
      <c r="D133" s="231" t="s">
        <v>126</v>
      </c>
      <c r="E133" s="248" t="s">
        <v>19</v>
      </c>
      <c r="F133" s="249" t="s">
        <v>128</v>
      </c>
      <c r="G133" s="247"/>
      <c r="H133" s="250">
        <v>7.9400000000000004</v>
      </c>
      <c r="I133" s="251"/>
      <c r="J133" s="247"/>
      <c r="K133" s="247"/>
      <c r="L133" s="252"/>
      <c r="M133" s="253"/>
      <c r="N133" s="254"/>
      <c r="O133" s="254"/>
      <c r="P133" s="254"/>
      <c r="Q133" s="254"/>
      <c r="R133" s="254"/>
      <c r="S133" s="254"/>
      <c r="T133" s="255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6" t="s">
        <v>126</v>
      </c>
      <c r="AU133" s="256" t="s">
        <v>79</v>
      </c>
      <c r="AV133" s="14" t="s">
        <v>122</v>
      </c>
      <c r="AW133" s="14" t="s">
        <v>31</v>
      </c>
      <c r="AX133" s="14" t="s">
        <v>77</v>
      </c>
      <c r="AY133" s="256" t="s">
        <v>115</v>
      </c>
    </row>
    <row r="134" s="2" customFormat="1" ht="16.5" customHeight="1">
      <c r="A134" s="38"/>
      <c r="B134" s="39"/>
      <c r="C134" s="218" t="s">
        <v>194</v>
      </c>
      <c r="D134" s="218" t="s">
        <v>117</v>
      </c>
      <c r="E134" s="219" t="s">
        <v>195</v>
      </c>
      <c r="F134" s="220" t="s">
        <v>196</v>
      </c>
      <c r="G134" s="221" t="s">
        <v>120</v>
      </c>
      <c r="H134" s="222">
        <v>62</v>
      </c>
      <c r="I134" s="223"/>
      <c r="J134" s="224">
        <f>ROUND(I134*H134,2)</f>
        <v>0</v>
      </c>
      <c r="K134" s="220" t="s">
        <v>121</v>
      </c>
      <c r="L134" s="44"/>
      <c r="M134" s="225" t="s">
        <v>19</v>
      </c>
      <c r="N134" s="226" t="s">
        <v>40</v>
      </c>
      <c r="O134" s="84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122</v>
      </c>
      <c r="AT134" s="229" t="s">
        <v>117</v>
      </c>
      <c r="AU134" s="229" t="s">
        <v>79</v>
      </c>
      <c r="AY134" s="17" t="s">
        <v>115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77</v>
      </c>
      <c r="BK134" s="230">
        <f>ROUND(I134*H134,2)</f>
        <v>0</v>
      </c>
      <c r="BL134" s="17" t="s">
        <v>122</v>
      </c>
      <c r="BM134" s="229" t="s">
        <v>197</v>
      </c>
    </row>
    <row r="135" s="2" customFormat="1">
      <c r="A135" s="38"/>
      <c r="B135" s="39"/>
      <c r="C135" s="40"/>
      <c r="D135" s="231" t="s">
        <v>124</v>
      </c>
      <c r="E135" s="40"/>
      <c r="F135" s="232" t="s">
        <v>198</v>
      </c>
      <c r="G135" s="40"/>
      <c r="H135" s="40"/>
      <c r="I135" s="136"/>
      <c r="J135" s="40"/>
      <c r="K135" s="40"/>
      <c r="L135" s="44"/>
      <c r="M135" s="233"/>
      <c r="N135" s="234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124</v>
      </c>
      <c r="AU135" s="17" t="s">
        <v>79</v>
      </c>
    </row>
    <row r="136" s="13" customFormat="1">
      <c r="A136" s="13"/>
      <c r="B136" s="235"/>
      <c r="C136" s="236"/>
      <c r="D136" s="231" t="s">
        <v>126</v>
      </c>
      <c r="E136" s="237" t="s">
        <v>19</v>
      </c>
      <c r="F136" s="238" t="s">
        <v>199</v>
      </c>
      <c r="G136" s="236"/>
      <c r="H136" s="239">
        <v>62</v>
      </c>
      <c r="I136" s="240"/>
      <c r="J136" s="236"/>
      <c r="K136" s="236"/>
      <c r="L136" s="241"/>
      <c r="M136" s="242"/>
      <c r="N136" s="243"/>
      <c r="O136" s="243"/>
      <c r="P136" s="243"/>
      <c r="Q136" s="243"/>
      <c r="R136" s="243"/>
      <c r="S136" s="243"/>
      <c r="T136" s="24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5" t="s">
        <v>126</v>
      </c>
      <c r="AU136" s="245" t="s">
        <v>79</v>
      </c>
      <c r="AV136" s="13" t="s">
        <v>79</v>
      </c>
      <c r="AW136" s="13" t="s">
        <v>31</v>
      </c>
      <c r="AX136" s="13" t="s">
        <v>69</v>
      </c>
      <c r="AY136" s="245" t="s">
        <v>115</v>
      </c>
    </row>
    <row r="137" s="14" customFormat="1">
      <c r="A137" s="14"/>
      <c r="B137" s="246"/>
      <c r="C137" s="247"/>
      <c r="D137" s="231" t="s">
        <v>126</v>
      </c>
      <c r="E137" s="248" t="s">
        <v>19</v>
      </c>
      <c r="F137" s="249" t="s">
        <v>128</v>
      </c>
      <c r="G137" s="247"/>
      <c r="H137" s="250">
        <v>62</v>
      </c>
      <c r="I137" s="251"/>
      <c r="J137" s="247"/>
      <c r="K137" s="247"/>
      <c r="L137" s="252"/>
      <c r="M137" s="253"/>
      <c r="N137" s="254"/>
      <c r="O137" s="254"/>
      <c r="P137" s="254"/>
      <c r="Q137" s="254"/>
      <c r="R137" s="254"/>
      <c r="S137" s="254"/>
      <c r="T137" s="255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6" t="s">
        <v>126</v>
      </c>
      <c r="AU137" s="256" t="s">
        <v>79</v>
      </c>
      <c r="AV137" s="14" t="s">
        <v>122</v>
      </c>
      <c r="AW137" s="14" t="s">
        <v>31</v>
      </c>
      <c r="AX137" s="14" t="s">
        <v>77</v>
      </c>
      <c r="AY137" s="256" t="s">
        <v>115</v>
      </c>
    </row>
    <row r="138" s="2" customFormat="1" ht="16.5" customHeight="1">
      <c r="A138" s="38"/>
      <c r="B138" s="39"/>
      <c r="C138" s="218" t="s">
        <v>200</v>
      </c>
      <c r="D138" s="218" t="s">
        <v>117</v>
      </c>
      <c r="E138" s="219" t="s">
        <v>201</v>
      </c>
      <c r="F138" s="220" t="s">
        <v>202</v>
      </c>
      <c r="G138" s="221" t="s">
        <v>120</v>
      </c>
      <c r="H138" s="222">
        <v>794</v>
      </c>
      <c r="I138" s="223"/>
      <c r="J138" s="224">
        <f>ROUND(I138*H138,2)</f>
        <v>0</v>
      </c>
      <c r="K138" s="220" t="s">
        <v>19</v>
      </c>
      <c r="L138" s="44"/>
      <c r="M138" s="225" t="s">
        <v>19</v>
      </c>
      <c r="N138" s="226" t="s">
        <v>40</v>
      </c>
      <c r="O138" s="84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122</v>
      </c>
      <c r="AT138" s="229" t="s">
        <v>117</v>
      </c>
      <c r="AU138" s="229" t="s">
        <v>79</v>
      </c>
      <c r="AY138" s="17" t="s">
        <v>115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77</v>
      </c>
      <c r="BK138" s="230">
        <f>ROUND(I138*H138,2)</f>
        <v>0</v>
      </c>
      <c r="BL138" s="17" t="s">
        <v>122</v>
      </c>
      <c r="BM138" s="229" t="s">
        <v>203</v>
      </c>
    </row>
    <row r="139" s="2" customFormat="1">
      <c r="A139" s="38"/>
      <c r="B139" s="39"/>
      <c r="C139" s="40"/>
      <c r="D139" s="231" t="s">
        <v>124</v>
      </c>
      <c r="E139" s="40"/>
      <c r="F139" s="232" t="s">
        <v>204</v>
      </c>
      <c r="G139" s="40"/>
      <c r="H139" s="40"/>
      <c r="I139" s="136"/>
      <c r="J139" s="40"/>
      <c r="K139" s="40"/>
      <c r="L139" s="44"/>
      <c r="M139" s="233"/>
      <c r="N139" s="234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124</v>
      </c>
      <c r="AU139" s="17" t="s">
        <v>79</v>
      </c>
    </row>
    <row r="140" s="13" customFormat="1">
      <c r="A140" s="13"/>
      <c r="B140" s="235"/>
      <c r="C140" s="236"/>
      <c r="D140" s="231" t="s">
        <v>126</v>
      </c>
      <c r="E140" s="237" t="s">
        <v>19</v>
      </c>
      <c r="F140" s="238" t="s">
        <v>205</v>
      </c>
      <c r="G140" s="236"/>
      <c r="H140" s="239">
        <v>794</v>
      </c>
      <c r="I140" s="240"/>
      <c r="J140" s="236"/>
      <c r="K140" s="236"/>
      <c r="L140" s="241"/>
      <c r="M140" s="242"/>
      <c r="N140" s="243"/>
      <c r="O140" s="243"/>
      <c r="P140" s="243"/>
      <c r="Q140" s="243"/>
      <c r="R140" s="243"/>
      <c r="S140" s="243"/>
      <c r="T140" s="24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5" t="s">
        <v>126</v>
      </c>
      <c r="AU140" s="245" t="s">
        <v>79</v>
      </c>
      <c r="AV140" s="13" t="s">
        <v>79</v>
      </c>
      <c r="AW140" s="13" t="s">
        <v>31</v>
      </c>
      <c r="AX140" s="13" t="s">
        <v>69</v>
      </c>
      <c r="AY140" s="245" t="s">
        <v>115</v>
      </c>
    </row>
    <row r="141" s="14" customFormat="1">
      <c r="A141" s="14"/>
      <c r="B141" s="246"/>
      <c r="C141" s="247"/>
      <c r="D141" s="231" t="s">
        <v>126</v>
      </c>
      <c r="E141" s="248" t="s">
        <v>19</v>
      </c>
      <c r="F141" s="249" t="s">
        <v>128</v>
      </c>
      <c r="G141" s="247"/>
      <c r="H141" s="250">
        <v>794</v>
      </c>
      <c r="I141" s="251"/>
      <c r="J141" s="247"/>
      <c r="K141" s="247"/>
      <c r="L141" s="252"/>
      <c r="M141" s="253"/>
      <c r="N141" s="254"/>
      <c r="O141" s="254"/>
      <c r="P141" s="254"/>
      <c r="Q141" s="254"/>
      <c r="R141" s="254"/>
      <c r="S141" s="254"/>
      <c r="T141" s="255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6" t="s">
        <v>126</v>
      </c>
      <c r="AU141" s="256" t="s">
        <v>79</v>
      </c>
      <c r="AV141" s="14" t="s">
        <v>122</v>
      </c>
      <c r="AW141" s="14" t="s">
        <v>31</v>
      </c>
      <c r="AX141" s="14" t="s">
        <v>77</v>
      </c>
      <c r="AY141" s="256" t="s">
        <v>115</v>
      </c>
    </row>
    <row r="142" s="2" customFormat="1" ht="16.5" customHeight="1">
      <c r="A142" s="38"/>
      <c r="B142" s="39"/>
      <c r="C142" s="218" t="s">
        <v>8</v>
      </c>
      <c r="D142" s="218" t="s">
        <v>117</v>
      </c>
      <c r="E142" s="219" t="s">
        <v>206</v>
      </c>
      <c r="F142" s="220" t="s">
        <v>207</v>
      </c>
      <c r="G142" s="221" t="s">
        <v>167</v>
      </c>
      <c r="H142" s="222">
        <v>265.57499999999999</v>
      </c>
      <c r="I142" s="223"/>
      <c r="J142" s="224">
        <f>ROUND(I142*H142,2)</f>
        <v>0</v>
      </c>
      <c r="K142" s="220" t="s">
        <v>19</v>
      </c>
      <c r="L142" s="44"/>
      <c r="M142" s="225" t="s">
        <v>19</v>
      </c>
      <c r="N142" s="226" t="s">
        <v>40</v>
      </c>
      <c r="O142" s="84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122</v>
      </c>
      <c r="AT142" s="229" t="s">
        <v>117</v>
      </c>
      <c r="AU142" s="229" t="s">
        <v>79</v>
      </c>
      <c r="AY142" s="17" t="s">
        <v>115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77</v>
      </c>
      <c r="BK142" s="230">
        <f>ROUND(I142*H142,2)</f>
        <v>0</v>
      </c>
      <c r="BL142" s="17" t="s">
        <v>122</v>
      </c>
      <c r="BM142" s="229" t="s">
        <v>208</v>
      </c>
    </row>
    <row r="143" s="2" customFormat="1">
      <c r="A143" s="38"/>
      <c r="B143" s="39"/>
      <c r="C143" s="40"/>
      <c r="D143" s="231" t="s">
        <v>124</v>
      </c>
      <c r="E143" s="40"/>
      <c r="F143" s="232" t="s">
        <v>209</v>
      </c>
      <c r="G143" s="40"/>
      <c r="H143" s="40"/>
      <c r="I143" s="136"/>
      <c r="J143" s="40"/>
      <c r="K143" s="40"/>
      <c r="L143" s="44"/>
      <c r="M143" s="233"/>
      <c r="N143" s="234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124</v>
      </c>
      <c r="AU143" s="17" t="s">
        <v>79</v>
      </c>
    </row>
    <row r="144" s="13" customFormat="1">
      <c r="A144" s="13"/>
      <c r="B144" s="235"/>
      <c r="C144" s="236"/>
      <c r="D144" s="231" t="s">
        <v>126</v>
      </c>
      <c r="E144" s="237" t="s">
        <v>19</v>
      </c>
      <c r="F144" s="238" t="s">
        <v>210</v>
      </c>
      <c r="G144" s="236"/>
      <c r="H144" s="239">
        <v>265.57499999999999</v>
      </c>
      <c r="I144" s="240"/>
      <c r="J144" s="236"/>
      <c r="K144" s="236"/>
      <c r="L144" s="241"/>
      <c r="M144" s="242"/>
      <c r="N144" s="243"/>
      <c r="O144" s="243"/>
      <c r="P144" s="243"/>
      <c r="Q144" s="243"/>
      <c r="R144" s="243"/>
      <c r="S144" s="243"/>
      <c r="T144" s="24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5" t="s">
        <v>126</v>
      </c>
      <c r="AU144" s="245" t="s">
        <v>79</v>
      </c>
      <c r="AV144" s="13" t="s">
        <v>79</v>
      </c>
      <c r="AW144" s="13" t="s">
        <v>31</v>
      </c>
      <c r="AX144" s="13" t="s">
        <v>69</v>
      </c>
      <c r="AY144" s="245" t="s">
        <v>115</v>
      </c>
    </row>
    <row r="145" s="14" customFormat="1">
      <c r="A145" s="14"/>
      <c r="B145" s="246"/>
      <c r="C145" s="247"/>
      <c r="D145" s="231" t="s">
        <v>126</v>
      </c>
      <c r="E145" s="248" t="s">
        <v>19</v>
      </c>
      <c r="F145" s="249" t="s">
        <v>128</v>
      </c>
      <c r="G145" s="247"/>
      <c r="H145" s="250">
        <v>265.57499999999999</v>
      </c>
      <c r="I145" s="251"/>
      <c r="J145" s="247"/>
      <c r="K145" s="247"/>
      <c r="L145" s="252"/>
      <c r="M145" s="253"/>
      <c r="N145" s="254"/>
      <c r="O145" s="254"/>
      <c r="P145" s="254"/>
      <c r="Q145" s="254"/>
      <c r="R145" s="254"/>
      <c r="S145" s="254"/>
      <c r="T145" s="255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6" t="s">
        <v>126</v>
      </c>
      <c r="AU145" s="256" t="s">
        <v>79</v>
      </c>
      <c r="AV145" s="14" t="s">
        <v>122</v>
      </c>
      <c r="AW145" s="14" t="s">
        <v>31</v>
      </c>
      <c r="AX145" s="14" t="s">
        <v>77</v>
      </c>
      <c r="AY145" s="256" t="s">
        <v>115</v>
      </c>
    </row>
    <row r="146" s="2" customFormat="1" ht="16.5" customHeight="1">
      <c r="A146" s="38"/>
      <c r="B146" s="39"/>
      <c r="C146" s="218" t="s">
        <v>211</v>
      </c>
      <c r="D146" s="218" t="s">
        <v>117</v>
      </c>
      <c r="E146" s="219" t="s">
        <v>212</v>
      </c>
      <c r="F146" s="220" t="s">
        <v>213</v>
      </c>
      <c r="G146" s="221" t="s">
        <v>167</v>
      </c>
      <c r="H146" s="222">
        <v>265.57499999999999</v>
      </c>
      <c r="I146" s="223"/>
      <c r="J146" s="224">
        <f>ROUND(I146*H146,2)</f>
        <v>0</v>
      </c>
      <c r="K146" s="220" t="s">
        <v>121</v>
      </c>
      <c r="L146" s="44"/>
      <c r="M146" s="225" t="s">
        <v>19</v>
      </c>
      <c r="N146" s="226" t="s">
        <v>40</v>
      </c>
      <c r="O146" s="84"/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9" t="s">
        <v>122</v>
      </c>
      <c r="AT146" s="229" t="s">
        <v>117</v>
      </c>
      <c r="AU146" s="229" t="s">
        <v>79</v>
      </c>
      <c r="AY146" s="17" t="s">
        <v>115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7" t="s">
        <v>77</v>
      </c>
      <c r="BK146" s="230">
        <f>ROUND(I146*H146,2)</f>
        <v>0</v>
      </c>
      <c r="BL146" s="17" t="s">
        <v>122</v>
      </c>
      <c r="BM146" s="229" t="s">
        <v>214</v>
      </c>
    </row>
    <row r="147" s="2" customFormat="1">
      <c r="A147" s="38"/>
      <c r="B147" s="39"/>
      <c r="C147" s="40"/>
      <c r="D147" s="231" t="s">
        <v>124</v>
      </c>
      <c r="E147" s="40"/>
      <c r="F147" s="232" t="s">
        <v>215</v>
      </c>
      <c r="G147" s="40"/>
      <c r="H147" s="40"/>
      <c r="I147" s="136"/>
      <c r="J147" s="40"/>
      <c r="K147" s="40"/>
      <c r="L147" s="44"/>
      <c r="M147" s="233"/>
      <c r="N147" s="234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124</v>
      </c>
      <c r="AU147" s="17" t="s">
        <v>79</v>
      </c>
    </row>
    <row r="148" s="13" customFormat="1">
      <c r="A148" s="13"/>
      <c r="B148" s="235"/>
      <c r="C148" s="236"/>
      <c r="D148" s="231" t="s">
        <v>126</v>
      </c>
      <c r="E148" s="237" t="s">
        <v>19</v>
      </c>
      <c r="F148" s="238" t="s">
        <v>210</v>
      </c>
      <c r="G148" s="236"/>
      <c r="H148" s="239">
        <v>265.57499999999999</v>
      </c>
      <c r="I148" s="240"/>
      <c r="J148" s="236"/>
      <c r="K148" s="236"/>
      <c r="L148" s="241"/>
      <c r="M148" s="242"/>
      <c r="N148" s="243"/>
      <c r="O148" s="243"/>
      <c r="P148" s="243"/>
      <c r="Q148" s="243"/>
      <c r="R148" s="243"/>
      <c r="S148" s="243"/>
      <c r="T148" s="24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5" t="s">
        <v>126</v>
      </c>
      <c r="AU148" s="245" t="s">
        <v>79</v>
      </c>
      <c r="AV148" s="13" t="s">
        <v>79</v>
      </c>
      <c r="AW148" s="13" t="s">
        <v>31</v>
      </c>
      <c r="AX148" s="13" t="s">
        <v>69</v>
      </c>
      <c r="AY148" s="245" t="s">
        <v>115</v>
      </c>
    </row>
    <row r="149" s="14" customFormat="1">
      <c r="A149" s="14"/>
      <c r="B149" s="246"/>
      <c r="C149" s="247"/>
      <c r="D149" s="231" t="s">
        <v>126</v>
      </c>
      <c r="E149" s="248" t="s">
        <v>19</v>
      </c>
      <c r="F149" s="249" t="s">
        <v>128</v>
      </c>
      <c r="G149" s="247"/>
      <c r="H149" s="250">
        <v>265.57499999999999</v>
      </c>
      <c r="I149" s="251"/>
      <c r="J149" s="247"/>
      <c r="K149" s="247"/>
      <c r="L149" s="252"/>
      <c r="M149" s="253"/>
      <c r="N149" s="254"/>
      <c r="O149" s="254"/>
      <c r="P149" s="254"/>
      <c r="Q149" s="254"/>
      <c r="R149" s="254"/>
      <c r="S149" s="254"/>
      <c r="T149" s="255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6" t="s">
        <v>126</v>
      </c>
      <c r="AU149" s="256" t="s">
        <v>79</v>
      </c>
      <c r="AV149" s="14" t="s">
        <v>122</v>
      </c>
      <c r="AW149" s="14" t="s">
        <v>31</v>
      </c>
      <c r="AX149" s="14" t="s">
        <v>77</v>
      </c>
      <c r="AY149" s="256" t="s">
        <v>115</v>
      </c>
    </row>
    <row r="150" s="12" customFormat="1" ht="22.8" customHeight="1">
      <c r="A150" s="12"/>
      <c r="B150" s="202"/>
      <c r="C150" s="203"/>
      <c r="D150" s="204" t="s">
        <v>68</v>
      </c>
      <c r="E150" s="216" t="s">
        <v>134</v>
      </c>
      <c r="F150" s="216" t="s">
        <v>216</v>
      </c>
      <c r="G150" s="203"/>
      <c r="H150" s="203"/>
      <c r="I150" s="206"/>
      <c r="J150" s="217">
        <f>BK150</f>
        <v>0</v>
      </c>
      <c r="K150" s="203"/>
      <c r="L150" s="208"/>
      <c r="M150" s="209"/>
      <c r="N150" s="210"/>
      <c r="O150" s="210"/>
      <c r="P150" s="211">
        <f>SUM(P151:P154)</f>
        <v>0</v>
      </c>
      <c r="Q150" s="210"/>
      <c r="R150" s="211">
        <f>SUM(R151:R154)</f>
        <v>0.29139999999999999</v>
      </c>
      <c r="S150" s="210"/>
      <c r="T150" s="212">
        <f>SUM(T151:T154)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3" t="s">
        <v>77</v>
      </c>
      <c r="AT150" s="214" t="s">
        <v>68</v>
      </c>
      <c r="AU150" s="214" t="s">
        <v>77</v>
      </c>
      <c r="AY150" s="213" t="s">
        <v>115</v>
      </c>
      <c r="BK150" s="215">
        <f>SUM(BK151:BK154)</f>
        <v>0</v>
      </c>
    </row>
    <row r="151" s="2" customFormat="1" ht="16.5" customHeight="1">
      <c r="A151" s="38"/>
      <c r="B151" s="39"/>
      <c r="C151" s="218" t="s">
        <v>217</v>
      </c>
      <c r="D151" s="218" t="s">
        <v>117</v>
      </c>
      <c r="E151" s="219" t="s">
        <v>218</v>
      </c>
      <c r="F151" s="220" t="s">
        <v>219</v>
      </c>
      <c r="G151" s="221" t="s">
        <v>143</v>
      </c>
      <c r="H151" s="222">
        <v>47</v>
      </c>
      <c r="I151" s="223"/>
      <c r="J151" s="224">
        <f>ROUND(I151*H151,2)</f>
        <v>0</v>
      </c>
      <c r="K151" s="220" t="s">
        <v>121</v>
      </c>
      <c r="L151" s="44"/>
      <c r="M151" s="225" t="s">
        <v>19</v>
      </c>
      <c r="N151" s="226" t="s">
        <v>40</v>
      </c>
      <c r="O151" s="84"/>
      <c r="P151" s="227">
        <f>O151*H151</f>
        <v>0</v>
      </c>
      <c r="Q151" s="227">
        <v>0.0061999999999999998</v>
      </c>
      <c r="R151" s="227">
        <f>Q151*H151</f>
        <v>0.29139999999999999</v>
      </c>
      <c r="S151" s="227">
        <v>0</v>
      </c>
      <c r="T151" s="22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9" t="s">
        <v>122</v>
      </c>
      <c r="AT151" s="229" t="s">
        <v>117</v>
      </c>
      <c r="AU151" s="229" t="s">
        <v>79</v>
      </c>
      <c r="AY151" s="17" t="s">
        <v>115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7" t="s">
        <v>77</v>
      </c>
      <c r="BK151" s="230">
        <f>ROUND(I151*H151,2)</f>
        <v>0</v>
      </c>
      <c r="BL151" s="17" t="s">
        <v>122</v>
      </c>
      <c r="BM151" s="229" t="s">
        <v>220</v>
      </c>
    </row>
    <row r="152" s="2" customFormat="1">
      <c r="A152" s="38"/>
      <c r="B152" s="39"/>
      <c r="C152" s="40"/>
      <c r="D152" s="231" t="s">
        <v>124</v>
      </c>
      <c r="E152" s="40"/>
      <c r="F152" s="232" t="s">
        <v>221</v>
      </c>
      <c r="G152" s="40"/>
      <c r="H152" s="40"/>
      <c r="I152" s="136"/>
      <c r="J152" s="40"/>
      <c r="K152" s="40"/>
      <c r="L152" s="44"/>
      <c r="M152" s="233"/>
      <c r="N152" s="234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124</v>
      </c>
      <c r="AU152" s="17" t="s">
        <v>79</v>
      </c>
    </row>
    <row r="153" s="13" customFormat="1">
      <c r="A153" s="13"/>
      <c r="B153" s="235"/>
      <c r="C153" s="236"/>
      <c r="D153" s="231" t="s">
        <v>126</v>
      </c>
      <c r="E153" s="237" t="s">
        <v>19</v>
      </c>
      <c r="F153" s="238" t="s">
        <v>222</v>
      </c>
      <c r="G153" s="236"/>
      <c r="H153" s="239">
        <v>47</v>
      </c>
      <c r="I153" s="240"/>
      <c r="J153" s="236"/>
      <c r="K153" s="236"/>
      <c r="L153" s="241"/>
      <c r="M153" s="242"/>
      <c r="N153" s="243"/>
      <c r="O153" s="243"/>
      <c r="P153" s="243"/>
      <c r="Q153" s="243"/>
      <c r="R153" s="243"/>
      <c r="S153" s="243"/>
      <c r="T153" s="24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5" t="s">
        <v>126</v>
      </c>
      <c r="AU153" s="245" t="s">
        <v>79</v>
      </c>
      <c r="AV153" s="13" t="s">
        <v>79</v>
      </c>
      <c r="AW153" s="13" t="s">
        <v>31</v>
      </c>
      <c r="AX153" s="13" t="s">
        <v>69</v>
      </c>
      <c r="AY153" s="245" t="s">
        <v>115</v>
      </c>
    </row>
    <row r="154" s="14" customFormat="1">
      <c r="A154" s="14"/>
      <c r="B154" s="246"/>
      <c r="C154" s="247"/>
      <c r="D154" s="231" t="s">
        <v>126</v>
      </c>
      <c r="E154" s="248" t="s">
        <v>19</v>
      </c>
      <c r="F154" s="249" t="s">
        <v>128</v>
      </c>
      <c r="G154" s="247"/>
      <c r="H154" s="250">
        <v>47</v>
      </c>
      <c r="I154" s="251"/>
      <c r="J154" s="247"/>
      <c r="K154" s="247"/>
      <c r="L154" s="252"/>
      <c r="M154" s="253"/>
      <c r="N154" s="254"/>
      <c r="O154" s="254"/>
      <c r="P154" s="254"/>
      <c r="Q154" s="254"/>
      <c r="R154" s="254"/>
      <c r="S154" s="254"/>
      <c r="T154" s="255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6" t="s">
        <v>126</v>
      </c>
      <c r="AU154" s="256" t="s">
        <v>79</v>
      </c>
      <c r="AV154" s="14" t="s">
        <v>122</v>
      </c>
      <c r="AW154" s="14" t="s">
        <v>31</v>
      </c>
      <c r="AX154" s="14" t="s">
        <v>77</v>
      </c>
      <c r="AY154" s="256" t="s">
        <v>115</v>
      </c>
    </row>
    <row r="155" s="12" customFormat="1" ht="22.8" customHeight="1">
      <c r="A155" s="12"/>
      <c r="B155" s="202"/>
      <c r="C155" s="203"/>
      <c r="D155" s="204" t="s">
        <v>68</v>
      </c>
      <c r="E155" s="216" t="s">
        <v>223</v>
      </c>
      <c r="F155" s="216" t="s">
        <v>224</v>
      </c>
      <c r="G155" s="203"/>
      <c r="H155" s="203"/>
      <c r="I155" s="206"/>
      <c r="J155" s="217">
        <f>BK155</f>
        <v>0</v>
      </c>
      <c r="K155" s="203"/>
      <c r="L155" s="208"/>
      <c r="M155" s="209"/>
      <c r="N155" s="210"/>
      <c r="O155" s="210"/>
      <c r="P155" s="211">
        <f>SUM(P156:P157)</f>
        <v>0</v>
      </c>
      <c r="Q155" s="210"/>
      <c r="R155" s="211">
        <f>SUM(R156:R157)</f>
        <v>0</v>
      </c>
      <c r="S155" s="210"/>
      <c r="T155" s="212">
        <f>SUM(T156:T157)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13" t="s">
        <v>77</v>
      </c>
      <c r="AT155" s="214" t="s">
        <v>68</v>
      </c>
      <c r="AU155" s="214" t="s">
        <v>77</v>
      </c>
      <c r="AY155" s="213" t="s">
        <v>115</v>
      </c>
      <c r="BK155" s="215">
        <f>SUM(BK156:BK157)</f>
        <v>0</v>
      </c>
    </row>
    <row r="156" s="2" customFormat="1" ht="16.5" customHeight="1">
      <c r="A156" s="38"/>
      <c r="B156" s="39"/>
      <c r="C156" s="218" t="s">
        <v>225</v>
      </c>
      <c r="D156" s="218" t="s">
        <v>117</v>
      </c>
      <c r="E156" s="219" t="s">
        <v>226</v>
      </c>
      <c r="F156" s="220" t="s">
        <v>227</v>
      </c>
      <c r="G156" s="221" t="s">
        <v>228</v>
      </c>
      <c r="H156" s="222">
        <v>1.1120000000000001</v>
      </c>
      <c r="I156" s="223"/>
      <c r="J156" s="224">
        <f>ROUND(I156*H156,2)</f>
        <v>0</v>
      </c>
      <c r="K156" s="220" t="s">
        <v>121</v>
      </c>
      <c r="L156" s="44"/>
      <c r="M156" s="225" t="s">
        <v>19</v>
      </c>
      <c r="N156" s="226" t="s">
        <v>40</v>
      </c>
      <c r="O156" s="84"/>
      <c r="P156" s="227">
        <f>O156*H156</f>
        <v>0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9" t="s">
        <v>122</v>
      </c>
      <c r="AT156" s="229" t="s">
        <v>117</v>
      </c>
      <c r="AU156" s="229" t="s">
        <v>79</v>
      </c>
      <c r="AY156" s="17" t="s">
        <v>115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7" t="s">
        <v>77</v>
      </c>
      <c r="BK156" s="230">
        <f>ROUND(I156*H156,2)</f>
        <v>0</v>
      </c>
      <c r="BL156" s="17" t="s">
        <v>122</v>
      </c>
      <c r="BM156" s="229" t="s">
        <v>229</v>
      </c>
    </row>
    <row r="157" s="2" customFormat="1">
      <c r="A157" s="38"/>
      <c r="B157" s="39"/>
      <c r="C157" s="40"/>
      <c r="D157" s="231" t="s">
        <v>124</v>
      </c>
      <c r="E157" s="40"/>
      <c r="F157" s="232" t="s">
        <v>230</v>
      </c>
      <c r="G157" s="40"/>
      <c r="H157" s="40"/>
      <c r="I157" s="136"/>
      <c r="J157" s="40"/>
      <c r="K157" s="40"/>
      <c r="L157" s="44"/>
      <c r="M157" s="267"/>
      <c r="N157" s="268"/>
      <c r="O157" s="269"/>
      <c r="P157" s="269"/>
      <c r="Q157" s="269"/>
      <c r="R157" s="269"/>
      <c r="S157" s="269"/>
      <c r="T157" s="270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124</v>
      </c>
      <c r="AU157" s="17" t="s">
        <v>79</v>
      </c>
    </row>
    <row r="158" s="2" customFormat="1" ht="6.96" customHeight="1">
      <c r="A158" s="38"/>
      <c r="B158" s="59"/>
      <c r="C158" s="60"/>
      <c r="D158" s="60"/>
      <c r="E158" s="60"/>
      <c r="F158" s="60"/>
      <c r="G158" s="60"/>
      <c r="H158" s="60"/>
      <c r="I158" s="166"/>
      <c r="J158" s="60"/>
      <c r="K158" s="60"/>
      <c r="L158" s="44"/>
      <c r="M158" s="38"/>
      <c r="O158" s="38"/>
      <c r="P158" s="38"/>
      <c r="Q158" s="38"/>
      <c r="R158" s="38"/>
      <c r="S158" s="38"/>
      <c r="T158" s="38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</row>
  </sheetData>
  <sheetProtection sheet="1" autoFilter="0" formatColumns="0" formatRows="0" objects="1" scenarios="1" spinCount="100000" saltValue="8kECkCtFQdAiuCFxb3PzHJn58SGKItyEvDoGkxYo5Eu9iqVj+6/kUQepxUg49/Evruy5KXwaTj2MEEwfvssVsg==" hashValue="6cTAb1VKI8Rv8eJ8dwxNZY8C6DwpBnapOwW2QTRN/A4SH755UfIV1OofLbIxMXZB5m3Nf5uOnG8aHKROebox+A==" algorithmName="SHA-512" password="CC35"/>
  <autoFilter ref="C82:K157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2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1"/>
      <c r="J3" s="130"/>
      <c r="K3" s="130"/>
      <c r="L3" s="20"/>
      <c r="AT3" s="17" t="s">
        <v>79</v>
      </c>
    </row>
    <row r="4" s="1" customFormat="1" ht="24.96" customHeight="1">
      <c r="B4" s="20"/>
      <c r="D4" s="132" t="s">
        <v>89</v>
      </c>
      <c r="I4" s="128"/>
      <c r="L4" s="20"/>
      <c r="M4" s="133" t="s">
        <v>10</v>
      </c>
      <c r="AT4" s="17" t="s">
        <v>4</v>
      </c>
    </row>
    <row r="5" s="1" customFormat="1" ht="6.96" customHeight="1">
      <c r="B5" s="20"/>
      <c r="I5" s="128"/>
      <c r="L5" s="20"/>
    </row>
    <row r="6" s="1" customFormat="1" ht="12" customHeight="1">
      <c r="B6" s="20"/>
      <c r="D6" s="134" t="s">
        <v>16</v>
      </c>
      <c r="I6" s="128"/>
      <c r="L6" s="20"/>
    </row>
    <row r="7" s="1" customFormat="1" ht="16.5" customHeight="1">
      <c r="B7" s="20"/>
      <c r="E7" s="135" t="str">
        <f>'Rekapitulace stavby'!K6</f>
        <v>Realizace společných zařízení v k.ú. Stará ves u Přerova - I. etapa - následná péče</v>
      </c>
      <c r="F7" s="134"/>
      <c r="G7" s="134"/>
      <c r="H7" s="134"/>
      <c r="I7" s="128"/>
      <c r="L7" s="20"/>
    </row>
    <row r="8" s="2" customFormat="1" ht="12" customHeight="1">
      <c r="A8" s="38"/>
      <c r="B8" s="44"/>
      <c r="C8" s="38"/>
      <c r="D8" s="134" t="s">
        <v>90</v>
      </c>
      <c r="E8" s="38"/>
      <c r="F8" s="38"/>
      <c r="G8" s="38"/>
      <c r="H8" s="38"/>
      <c r="I8" s="136"/>
      <c r="J8" s="38"/>
      <c r="K8" s="38"/>
      <c r="L8" s="137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8" t="s">
        <v>231</v>
      </c>
      <c r="F9" s="38"/>
      <c r="G9" s="38"/>
      <c r="H9" s="38"/>
      <c r="I9" s="136"/>
      <c r="J9" s="38"/>
      <c r="K9" s="38"/>
      <c r="L9" s="137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36"/>
      <c r="J10" s="38"/>
      <c r="K10" s="38"/>
      <c r="L10" s="137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4" t="s">
        <v>18</v>
      </c>
      <c r="E11" s="38"/>
      <c r="F11" s="139" t="s">
        <v>19</v>
      </c>
      <c r="G11" s="38"/>
      <c r="H11" s="38"/>
      <c r="I11" s="140" t="s">
        <v>20</v>
      </c>
      <c r="J11" s="139" t="s">
        <v>19</v>
      </c>
      <c r="K11" s="38"/>
      <c r="L11" s="137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4" t="s">
        <v>21</v>
      </c>
      <c r="E12" s="38"/>
      <c r="F12" s="139" t="s">
        <v>22</v>
      </c>
      <c r="G12" s="38"/>
      <c r="H12" s="38"/>
      <c r="I12" s="140" t="s">
        <v>23</v>
      </c>
      <c r="J12" s="141" t="str">
        <f>'Rekapitulace stavby'!AN8</f>
        <v>22.5.2020</v>
      </c>
      <c r="K12" s="38"/>
      <c r="L12" s="137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36"/>
      <c r="J13" s="38"/>
      <c r="K13" s="38"/>
      <c r="L13" s="137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4" t="s">
        <v>25</v>
      </c>
      <c r="E14" s="38"/>
      <c r="F14" s="38"/>
      <c r="G14" s="38"/>
      <c r="H14" s="38"/>
      <c r="I14" s="140" t="s">
        <v>26</v>
      </c>
      <c r="J14" s="139" t="str">
        <f>IF('Rekapitulace stavby'!AN10="","",'Rekapitulace stavby'!AN10)</f>
        <v/>
      </c>
      <c r="K14" s="38"/>
      <c r="L14" s="137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9" t="str">
        <f>IF('Rekapitulace stavby'!E11="","",'Rekapitulace stavby'!E11)</f>
        <v xml:space="preserve"> </v>
      </c>
      <c r="F15" s="38"/>
      <c r="G15" s="38"/>
      <c r="H15" s="38"/>
      <c r="I15" s="140" t="s">
        <v>27</v>
      </c>
      <c r="J15" s="139" t="str">
        <f>IF('Rekapitulace stavby'!AN11="","",'Rekapitulace stavby'!AN11)</f>
        <v/>
      </c>
      <c r="K15" s="38"/>
      <c r="L15" s="137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36"/>
      <c r="J16" s="38"/>
      <c r="K16" s="38"/>
      <c r="L16" s="137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4" t="s">
        <v>28</v>
      </c>
      <c r="E17" s="38"/>
      <c r="F17" s="38"/>
      <c r="G17" s="38"/>
      <c r="H17" s="38"/>
      <c r="I17" s="140" t="s">
        <v>26</v>
      </c>
      <c r="J17" s="33" t="str">
        <f>'Rekapitulace stavby'!AN13</f>
        <v>Vyplň údaj</v>
      </c>
      <c r="K17" s="38"/>
      <c r="L17" s="137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9"/>
      <c r="G18" s="139"/>
      <c r="H18" s="139"/>
      <c r="I18" s="140" t="s">
        <v>27</v>
      </c>
      <c r="J18" s="33" t="str">
        <f>'Rekapitulace stavby'!AN14</f>
        <v>Vyplň údaj</v>
      </c>
      <c r="K18" s="38"/>
      <c r="L18" s="137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36"/>
      <c r="J19" s="38"/>
      <c r="K19" s="38"/>
      <c r="L19" s="137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4" t="s">
        <v>30</v>
      </c>
      <c r="E20" s="38"/>
      <c r="F20" s="38"/>
      <c r="G20" s="38"/>
      <c r="H20" s="38"/>
      <c r="I20" s="140" t="s">
        <v>26</v>
      </c>
      <c r="J20" s="139" t="str">
        <f>IF('Rekapitulace stavby'!AN16="","",'Rekapitulace stavby'!AN16)</f>
        <v/>
      </c>
      <c r="K20" s="38"/>
      <c r="L20" s="137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9" t="str">
        <f>IF('Rekapitulace stavby'!E17="","",'Rekapitulace stavby'!E17)</f>
        <v xml:space="preserve"> </v>
      </c>
      <c r="F21" s="38"/>
      <c r="G21" s="38"/>
      <c r="H21" s="38"/>
      <c r="I21" s="140" t="s">
        <v>27</v>
      </c>
      <c r="J21" s="139" t="str">
        <f>IF('Rekapitulace stavby'!AN17="","",'Rekapitulace stavby'!AN17)</f>
        <v/>
      </c>
      <c r="K21" s="38"/>
      <c r="L21" s="137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36"/>
      <c r="J22" s="38"/>
      <c r="K22" s="38"/>
      <c r="L22" s="137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4" t="s">
        <v>32</v>
      </c>
      <c r="E23" s="38"/>
      <c r="F23" s="38"/>
      <c r="G23" s="38"/>
      <c r="H23" s="38"/>
      <c r="I23" s="140" t="s">
        <v>26</v>
      </c>
      <c r="J23" s="139" t="str">
        <f>IF('Rekapitulace stavby'!AN19="","",'Rekapitulace stavby'!AN19)</f>
        <v/>
      </c>
      <c r="K23" s="38"/>
      <c r="L23" s="137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9" t="str">
        <f>IF('Rekapitulace stavby'!E20="","",'Rekapitulace stavby'!E20)</f>
        <v xml:space="preserve"> </v>
      </c>
      <c r="F24" s="38"/>
      <c r="G24" s="38"/>
      <c r="H24" s="38"/>
      <c r="I24" s="140" t="s">
        <v>27</v>
      </c>
      <c r="J24" s="139" t="str">
        <f>IF('Rekapitulace stavby'!AN20="","",'Rekapitulace stavby'!AN20)</f>
        <v/>
      </c>
      <c r="K24" s="38"/>
      <c r="L24" s="137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36"/>
      <c r="J25" s="38"/>
      <c r="K25" s="38"/>
      <c r="L25" s="137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4" t="s">
        <v>33</v>
      </c>
      <c r="E26" s="38"/>
      <c r="F26" s="38"/>
      <c r="G26" s="38"/>
      <c r="H26" s="38"/>
      <c r="I26" s="136"/>
      <c r="J26" s="38"/>
      <c r="K26" s="38"/>
      <c r="L26" s="137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2"/>
      <c r="B27" s="143"/>
      <c r="C27" s="142"/>
      <c r="D27" s="142"/>
      <c r="E27" s="144" t="s">
        <v>19</v>
      </c>
      <c r="F27" s="144"/>
      <c r="G27" s="144"/>
      <c r="H27" s="144"/>
      <c r="I27" s="145"/>
      <c r="J27" s="142"/>
      <c r="K27" s="142"/>
      <c r="L27" s="146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36"/>
      <c r="J28" s="38"/>
      <c r="K28" s="38"/>
      <c r="L28" s="137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7"/>
      <c r="E29" s="147"/>
      <c r="F29" s="147"/>
      <c r="G29" s="147"/>
      <c r="H29" s="147"/>
      <c r="I29" s="148"/>
      <c r="J29" s="147"/>
      <c r="K29" s="147"/>
      <c r="L29" s="137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9" t="s">
        <v>35</v>
      </c>
      <c r="E30" s="38"/>
      <c r="F30" s="38"/>
      <c r="G30" s="38"/>
      <c r="H30" s="38"/>
      <c r="I30" s="136"/>
      <c r="J30" s="150">
        <f>ROUND(J83, 2)</f>
        <v>0</v>
      </c>
      <c r="K30" s="38"/>
      <c r="L30" s="137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7"/>
      <c r="E31" s="147"/>
      <c r="F31" s="147"/>
      <c r="G31" s="147"/>
      <c r="H31" s="147"/>
      <c r="I31" s="148"/>
      <c r="J31" s="147"/>
      <c r="K31" s="147"/>
      <c r="L31" s="137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1" t="s">
        <v>37</v>
      </c>
      <c r="G32" s="38"/>
      <c r="H32" s="38"/>
      <c r="I32" s="152" t="s">
        <v>36</v>
      </c>
      <c r="J32" s="151" t="s">
        <v>38</v>
      </c>
      <c r="K32" s="38"/>
      <c r="L32" s="137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39</v>
      </c>
      <c r="E33" s="134" t="s">
        <v>40</v>
      </c>
      <c r="F33" s="154">
        <f>ROUND((SUM(BE83:BE149)),  2)</f>
        <v>0</v>
      </c>
      <c r="G33" s="38"/>
      <c r="H33" s="38"/>
      <c r="I33" s="155">
        <v>0.20999999999999999</v>
      </c>
      <c r="J33" s="154">
        <f>ROUND(((SUM(BE83:BE149))*I33),  2)</f>
        <v>0</v>
      </c>
      <c r="K33" s="38"/>
      <c r="L33" s="137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4" t="s">
        <v>41</v>
      </c>
      <c r="F34" s="154">
        <f>ROUND((SUM(BF83:BF149)),  2)</f>
        <v>0</v>
      </c>
      <c r="G34" s="38"/>
      <c r="H34" s="38"/>
      <c r="I34" s="155">
        <v>0.14999999999999999</v>
      </c>
      <c r="J34" s="154">
        <f>ROUND(((SUM(BF83:BF149))*I34),  2)</f>
        <v>0</v>
      </c>
      <c r="K34" s="38"/>
      <c r="L34" s="137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4" t="s">
        <v>42</v>
      </c>
      <c r="F35" s="154">
        <f>ROUND((SUM(BG83:BG149)),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137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4" t="s">
        <v>43</v>
      </c>
      <c r="F36" s="154">
        <f>ROUND((SUM(BH83:BH149)),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137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4" t="s">
        <v>44</v>
      </c>
      <c r="F37" s="154">
        <f>ROUND((SUM(BI83:BI149)),  2)</f>
        <v>0</v>
      </c>
      <c r="G37" s="38"/>
      <c r="H37" s="38"/>
      <c r="I37" s="155">
        <v>0</v>
      </c>
      <c r="J37" s="154">
        <f>0</f>
        <v>0</v>
      </c>
      <c r="K37" s="38"/>
      <c r="L37" s="137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36"/>
      <c r="J38" s="38"/>
      <c r="K38" s="38"/>
      <c r="L38" s="137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61"/>
      <c r="J39" s="162">
        <f>SUM(J30:J37)</f>
        <v>0</v>
      </c>
      <c r="K39" s="163"/>
      <c r="L39" s="137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64"/>
      <c r="C40" s="165"/>
      <c r="D40" s="165"/>
      <c r="E40" s="165"/>
      <c r="F40" s="165"/>
      <c r="G40" s="165"/>
      <c r="H40" s="165"/>
      <c r="I40" s="166"/>
      <c r="J40" s="165"/>
      <c r="K40" s="165"/>
      <c r="L40" s="137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67"/>
      <c r="C44" s="168"/>
      <c r="D44" s="168"/>
      <c r="E44" s="168"/>
      <c r="F44" s="168"/>
      <c r="G44" s="168"/>
      <c r="H44" s="168"/>
      <c r="I44" s="169"/>
      <c r="J44" s="168"/>
      <c r="K44" s="168"/>
      <c r="L44" s="137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92</v>
      </c>
      <c r="D45" s="40"/>
      <c r="E45" s="40"/>
      <c r="F45" s="40"/>
      <c r="G45" s="40"/>
      <c r="H45" s="40"/>
      <c r="I45" s="136"/>
      <c r="J45" s="40"/>
      <c r="K45" s="40"/>
      <c r="L45" s="137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136"/>
      <c r="J46" s="40"/>
      <c r="K46" s="40"/>
      <c r="L46" s="137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136"/>
      <c r="J47" s="40"/>
      <c r="K47" s="40"/>
      <c r="L47" s="137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70" t="str">
        <f>E7</f>
        <v>Realizace společných zařízení v k.ú. Stará ves u Přerova - I. etapa - následná péče</v>
      </c>
      <c r="F48" s="32"/>
      <c r="G48" s="32"/>
      <c r="H48" s="32"/>
      <c r="I48" s="136"/>
      <c r="J48" s="40"/>
      <c r="K48" s="40"/>
      <c r="L48" s="137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90</v>
      </c>
      <c r="D49" s="40"/>
      <c r="E49" s="40"/>
      <c r="F49" s="40"/>
      <c r="G49" s="40"/>
      <c r="H49" s="40"/>
      <c r="I49" s="136"/>
      <c r="J49" s="40"/>
      <c r="K49" s="40"/>
      <c r="L49" s="137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02/20/04/np - Lokální biokoridor LBK9</v>
      </c>
      <c r="F50" s="40"/>
      <c r="G50" s="40"/>
      <c r="H50" s="40"/>
      <c r="I50" s="136"/>
      <c r="J50" s="40"/>
      <c r="K50" s="40"/>
      <c r="L50" s="137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136"/>
      <c r="J51" s="40"/>
      <c r="K51" s="40"/>
      <c r="L51" s="137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140" t="s">
        <v>23</v>
      </c>
      <c r="J52" s="72" t="str">
        <f>IF(J12="","",J12)</f>
        <v>22.5.2020</v>
      </c>
      <c r="K52" s="40"/>
      <c r="L52" s="137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136"/>
      <c r="J53" s="40"/>
      <c r="K53" s="40"/>
      <c r="L53" s="137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140" t="s">
        <v>30</v>
      </c>
      <c r="J54" s="36" t="str">
        <f>E21</f>
        <v xml:space="preserve"> </v>
      </c>
      <c r="K54" s="40"/>
      <c r="L54" s="137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28</v>
      </c>
      <c r="D55" s="40"/>
      <c r="E55" s="40"/>
      <c r="F55" s="27" t="str">
        <f>IF(E18="","",E18)</f>
        <v>Vyplň údaj</v>
      </c>
      <c r="G55" s="40"/>
      <c r="H55" s="40"/>
      <c r="I55" s="140" t="s">
        <v>32</v>
      </c>
      <c r="J55" s="36" t="str">
        <f>E24</f>
        <v xml:space="preserve"> </v>
      </c>
      <c r="K55" s="40"/>
      <c r="L55" s="137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136"/>
      <c r="J56" s="40"/>
      <c r="K56" s="40"/>
      <c r="L56" s="137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71" t="s">
        <v>93</v>
      </c>
      <c r="D57" s="172"/>
      <c r="E57" s="172"/>
      <c r="F57" s="172"/>
      <c r="G57" s="172"/>
      <c r="H57" s="172"/>
      <c r="I57" s="173"/>
      <c r="J57" s="174" t="s">
        <v>94</v>
      </c>
      <c r="K57" s="172"/>
      <c r="L57" s="137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136"/>
      <c r="J58" s="40"/>
      <c r="K58" s="40"/>
      <c r="L58" s="137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75" t="s">
        <v>67</v>
      </c>
      <c r="D59" s="40"/>
      <c r="E59" s="40"/>
      <c r="F59" s="40"/>
      <c r="G59" s="40"/>
      <c r="H59" s="40"/>
      <c r="I59" s="136"/>
      <c r="J59" s="102">
        <f>J83</f>
        <v>0</v>
      </c>
      <c r="K59" s="40"/>
      <c r="L59" s="137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95</v>
      </c>
    </row>
    <row r="60" s="9" customFormat="1" ht="24.96" customHeight="1">
      <c r="A60" s="9"/>
      <c r="B60" s="176"/>
      <c r="C60" s="177"/>
      <c r="D60" s="178" t="s">
        <v>96</v>
      </c>
      <c r="E60" s="179"/>
      <c r="F60" s="179"/>
      <c r="G60" s="179"/>
      <c r="H60" s="179"/>
      <c r="I60" s="180"/>
      <c r="J60" s="181">
        <f>J84</f>
        <v>0</v>
      </c>
      <c r="K60" s="177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3"/>
      <c r="C61" s="184"/>
      <c r="D61" s="185" t="s">
        <v>97</v>
      </c>
      <c r="E61" s="186"/>
      <c r="F61" s="186"/>
      <c r="G61" s="186"/>
      <c r="H61" s="186"/>
      <c r="I61" s="187"/>
      <c r="J61" s="188">
        <f>J85</f>
        <v>0</v>
      </c>
      <c r="K61" s="184"/>
      <c r="L61" s="18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3"/>
      <c r="C62" s="184"/>
      <c r="D62" s="185" t="s">
        <v>98</v>
      </c>
      <c r="E62" s="186"/>
      <c r="F62" s="186"/>
      <c r="G62" s="186"/>
      <c r="H62" s="186"/>
      <c r="I62" s="187"/>
      <c r="J62" s="188">
        <f>J142</f>
        <v>0</v>
      </c>
      <c r="K62" s="184"/>
      <c r="L62" s="18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3"/>
      <c r="C63" s="184"/>
      <c r="D63" s="185" t="s">
        <v>99</v>
      </c>
      <c r="E63" s="186"/>
      <c r="F63" s="186"/>
      <c r="G63" s="186"/>
      <c r="H63" s="186"/>
      <c r="I63" s="187"/>
      <c r="J63" s="188">
        <f>J147</f>
        <v>0</v>
      </c>
      <c r="K63" s="184"/>
      <c r="L63" s="18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8"/>
      <c r="B64" s="39"/>
      <c r="C64" s="40"/>
      <c r="D64" s="40"/>
      <c r="E64" s="40"/>
      <c r="F64" s="40"/>
      <c r="G64" s="40"/>
      <c r="H64" s="40"/>
      <c r="I64" s="136"/>
      <c r="J64" s="40"/>
      <c r="K64" s="40"/>
      <c r="L64" s="137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166"/>
      <c r="J65" s="60"/>
      <c r="K65" s="60"/>
      <c r="L65" s="137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9" s="2" customFormat="1" ht="6.96" customHeight="1">
      <c r="A69" s="38"/>
      <c r="B69" s="61"/>
      <c r="C69" s="62"/>
      <c r="D69" s="62"/>
      <c r="E69" s="62"/>
      <c r="F69" s="62"/>
      <c r="G69" s="62"/>
      <c r="H69" s="62"/>
      <c r="I69" s="169"/>
      <c r="J69" s="62"/>
      <c r="K69" s="62"/>
      <c r="L69" s="137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3" t="s">
        <v>100</v>
      </c>
      <c r="D70" s="40"/>
      <c r="E70" s="40"/>
      <c r="F70" s="40"/>
      <c r="G70" s="40"/>
      <c r="H70" s="40"/>
      <c r="I70" s="136"/>
      <c r="J70" s="40"/>
      <c r="K70" s="40"/>
      <c r="L70" s="137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40"/>
      <c r="D71" s="40"/>
      <c r="E71" s="40"/>
      <c r="F71" s="40"/>
      <c r="G71" s="40"/>
      <c r="H71" s="40"/>
      <c r="I71" s="136"/>
      <c r="J71" s="40"/>
      <c r="K71" s="40"/>
      <c r="L71" s="137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16</v>
      </c>
      <c r="D72" s="40"/>
      <c r="E72" s="40"/>
      <c r="F72" s="40"/>
      <c r="G72" s="40"/>
      <c r="H72" s="40"/>
      <c r="I72" s="136"/>
      <c r="J72" s="40"/>
      <c r="K72" s="40"/>
      <c r="L72" s="137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170" t="str">
        <f>E7</f>
        <v>Realizace společných zařízení v k.ú. Stará ves u Přerova - I. etapa - následná péče</v>
      </c>
      <c r="F73" s="32"/>
      <c r="G73" s="32"/>
      <c r="H73" s="32"/>
      <c r="I73" s="136"/>
      <c r="J73" s="40"/>
      <c r="K73" s="40"/>
      <c r="L73" s="137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90</v>
      </c>
      <c r="D74" s="40"/>
      <c r="E74" s="40"/>
      <c r="F74" s="40"/>
      <c r="G74" s="40"/>
      <c r="H74" s="40"/>
      <c r="I74" s="136"/>
      <c r="J74" s="40"/>
      <c r="K74" s="40"/>
      <c r="L74" s="137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40"/>
      <c r="D75" s="40"/>
      <c r="E75" s="69" t="str">
        <f>E9</f>
        <v>02/20/04/np - Lokální biokoridor LBK9</v>
      </c>
      <c r="F75" s="40"/>
      <c r="G75" s="40"/>
      <c r="H75" s="40"/>
      <c r="I75" s="136"/>
      <c r="J75" s="40"/>
      <c r="K75" s="40"/>
      <c r="L75" s="137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136"/>
      <c r="J76" s="40"/>
      <c r="K76" s="40"/>
      <c r="L76" s="137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21</v>
      </c>
      <c r="D77" s="40"/>
      <c r="E77" s="40"/>
      <c r="F77" s="27" t="str">
        <f>F12</f>
        <v xml:space="preserve"> </v>
      </c>
      <c r="G77" s="40"/>
      <c r="H77" s="40"/>
      <c r="I77" s="140" t="s">
        <v>23</v>
      </c>
      <c r="J77" s="72" t="str">
        <f>IF(J12="","",J12)</f>
        <v>22.5.2020</v>
      </c>
      <c r="K77" s="40"/>
      <c r="L77" s="137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136"/>
      <c r="J78" s="40"/>
      <c r="K78" s="40"/>
      <c r="L78" s="137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5.15" customHeight="1">
      <c r="A79" s="38"/>
      <c r="B79" s="39"/>
      <c r="C79" s="32" t="s">
        <v>25</v>
      </c>
      <c r="D79" s="40"/>
      <c r="E79" s="40"/>
      <c r="F79" s="27" t="str">
        <f>E15</f>
        <v xml:space="preserve"> </v>
      </c>
      <c r="G79" s="40"/>
      <c r="H79" s="40"/>
      <c r="I79" s="140" t="s">
        <v>30</v>
      </c>
      <c r="J79" s="36" t="str">
        <f>E21</f>
        <v xml:space="preserve"> </v>
      </c>
      <c r="K79" s="40"/>
      <c r="L79" s="137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28</v>
      </c>
      <c r="D80" s="40"/>
      <c r="E80" s="40"/>
      <c r="F80" s="27" t="str">
        <f>IF(E18="","",E18)</f>
        <v>Vyplň údaj</v>
      </c>
      <c r="G80" s="40"/>
      <c r="H80" s="40"/>
      <c r="I80" s="140" t="s">
        <v>32</v>
      </c>
      <c r="J80" s="36" t="str">
        <f>E24</f>
        <v xml:space="preserve"> </v>
      </c>
      <c r="K80" s="40"/>
      <c r="L80" s="137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0.32" customHeight="1">
      <c r="A81" s="38"/>
      <c r="B81" s="39"/>
      <c r="C81" s="40"/>
      <c r="D81" s="40"/>
      <c r="E81" s="40"/>
      <c r="F81" s="40"/>
      <c r="G81" s="40"/>
      <c r="H81" s="40"/>
      <c r="I81" s="136"/>
      <c r="J81" s="40"/>
      <c r="K81" s="40"/>
      <c r="L81" s="137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11" customFormat="1" ht="29.28" customHeight="1">
      <c r="A82" s="190"/>
      <c r="B82" s="191"/>
      <c r="C82" s="192" t="s">
        <v>101</v>
      </c>
      <c r="D82" s="193" t="s">
        <v>54</v>
      </c>
      <c r="E82" s="193" t="s">
        <v>50</v>
      </c>
      <c r="F82" s="193" t="s">
        <v>51</v>
      </c>
      <c r="G82" s="193" t="s">
        <v>102</v>
      </c>
      <c r="H82" s="193" t="s">
        <v>103</v>
      </c>
      <c r="I82" s="194" t="s">
        <v>104</v>
      </c>
      <c r="J82" s="193" t="s">
        <v>94</v>
      </c>
      <c r="K82" s="195" t="s">
        <v>105</v>
      </c>
      <c r="L82" s="196"/>
      <c r="M82" s="92" t="s">
        <v>19</v>
      </c>
      <c r="N82" s="93" t="s">
        <v>39</v>
      </c>
      <c r="O82" s="93" t="s">
        <v>106</v>
      </c>
      <c r="P82" s="93" t="s">
        <v>107</v>
      </c>
      <c r="Q82" s="93" t="s">
        <v>108</v>
      </c>
      <c r="R82" s="93" t="s">
        <v>109</v>
      </c>
      <c r="S82" s="93" t="s">
        <v>110</v>
      </c>
      <c r="T82" s="94" t="s">
        <v>111</v>
      </c>
      <c r="U82" s="190"/>
      <c r="V82" s="190"/>
      <c r="W82" s="190"/>
      <c r="X82" s="190"/>
      <c r="Y82" s="190"/>
      <c r="Z82" s="190"/>
      <c r="AA82" s="190"/>
      <c r="AB82" s="190"/>
      <c r="AC82" s="190"/>
      <c r="AD82" s="190"/>
      <c r="AE82" s="190"/>
    </row>
    <row r="83" s="2" customFormat="1" ht="22.8" customHeight="1">
      <c r="A83" s="38"/>
      <c r="B83" s="39"/>
      <c r="C83" s="99" t="s">
        <v>112</v>
      </c>
      <c r="D83" s="40"/>
      <c r="E83" s="40"/>
      <c r="F83" s="40"/>
      <c r="G83" s="40"/>
      <c r="H83" s="40"/>
      <c r="I83" s="136"/>
      <c r="J83" s="197">
        <f>BK83</f>
        <v>0</v>
      </c>
      <c r="K83" s="40"/>
      <c r="L83" s="44"/>
      <c r="M83" s="95"/>
      <c r="N83" s="198"/>
      <c r="O83" s="96"/>
      <c r="P83" s="199">
        <f>P84</f>
        <v>0</v>
      </c>
      <c r="Q83" s="96"/>
      <c r="R83" s="199">
        <f>R84</f>
        <v>3.7283885000000003</v>
      </c>
      <c r="S83" s="96"/>
      <c r="T83" s="200">
        <f>T84</f>
        <v>0</v>
      </c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T83" s="17" t="s">
        <v>68</v>
      </c>
      <c r="AU83" s="17" t="s">
        <v>95</v>
      </c>
      <c r="BK83" s="201">
        <f>BK84</f>
        <v>0</v>
      </c>
    </row>
    <row r="84" s="12" customFormat="1" ht="25.92" customHeight="1">
      <c r="A84" s="12"/>
      <c r="B84" s="202"/>
      <c r="C84" s="203"/>
      <c r="D84" s="204" t="s">
        <v>68</v>
      </c>
      <c r="E84" s="205" t="s">
        <v>113</v>
      </c>
      <c r="F84" s="205" t="s">
        <v>114</v>
      </c>
      <c r="G84" s="203"/>
      <c r="H84" s="203"/>
      <c r="I84" s="206"/>
      <c r="J84" s="207">
        <f>BK84</f>
        <v>0</v>
      </c>
      <c r="K84" s="203"/>
      <c r="L84" s="208"/>
      <c r="M84" s="209"/>
      <c r="N84" s="210"/>
      <c r="O84" s="210"/>
      <c r="P84" s="211">
        <f>P85+P142+P147</f>
        <v>0</v>
      </c>
      <c r="Q84" s="210"/>
      <c r="R84" s="211">
        <f>R85+R142+R147</f>
        <v>3.7283885000000003</v>
      </c>
      <c r="S84" s="210"/>
      <c r="T84" s="212">
        <f>T85+T142+T147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13" t="s">
        <v>77</v>
      </c>
      <c r="AT84" s="214" t="s">
        <v>68</v>
      </c>
      <c r="AU84" s="214" t="s">
        <v>69</v>
      </c>
      <c r="AY84" s="213" t="s">
        <v>115</v>
      </c>
      <c r="BK84" s="215">
        <f>BK85+BK142+BK147</f>
        <v>0</v>
      </c>
    </row>
    <row r="85" s="12" customFormat="1" ht="22.8" customHeight="1">
      <c r="A85" s="12"/>
      <c r="B85" s="202"/>
      <c r="C85" s="203"/>
      <c r="D85" s="204" t="s">
        <v>68</v>
      </c>
      <c r="E85" s="216" t="s">
        <v>77</v>
      </c>
      <c r="F85" s="216" t="s">
        <v>116</v>
      </c>
      <c r="G85" s="203"/>
      <c r="H85" s="203"/>
      <c r="I85" s="206"/>
      <c r="J85" s="217">
        <f>BK85</f>
        <v>0</v>
      </c>
      <c r="K85" s="203"/>
      <c r="L85" s="208"/>
      <c r="M85" s="209"/>
      <c r="N85" s="210"/>
      <c r="O85" s="210"/>
      <c r="P85" s="211">
        <f>SUM(P86:P141)</f>
        <v>0</v>
      </c>
      <c r="Q85" s="210"/>
      <c r="R85" s="211">
        <f>SUM(R86:R141)</f>
        <v>3.3297905000000001</v>
      </c>
      <c r="S85" s="210"/>
      <c r="T85" s="212">
        <f>SUM(T86:T141)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13" t="s">
        <v>77</v>
      </c>
      <c r="AT85" s="214" t="s">
        <v>68</v>
      </c>
      <c r="AU85" s="214" t="s">
        <v>77</v>
      </c>
      <c r="AY85" s="213" t="s">
        <v>115</v>
      </c>
      <c r="BK85" s="215">
        <f>SUM(BK86:BK141)</f>
        <v>0</v>
      </c>
    </row>
    <row r="86" s="2" customFormat="1" ht="16.5" customHeight="1">
      <c r="A86" s="38"/>
      <c r="B86" s="39"/>
      <c r="C86" s="218" t="s">
        <v>134</v>
      </c>
      <c r="D86" s="218" t="s">
        <v>117</v>
      </c>
      <c r="E86" s="219" t="s">
        <v>118</v>
      </c>
      <c r="F86" s="220" t="s">
        <v>119</v>
      </c>
      <c r="G86" s="221" t="s">
        <v>120</v>
      </c>
      <c r="H86" s="222">
        <v>49.149999999999999</v>
      </c>
      <c r="I86" s="223"/>
      <c r="J86" s="224">
        <f>ROUND(I86*H86,2)</f>
        <v>0</v>
      </c>
      <c r="K86" s="220" t="s">
        <v>121</v>
      </c>
      <c r="L86" s="44"/>
      <c r="M86" s="225" t="s">
        <v>19</v>
      </c>
      <c r="N86" s="226" t="s">
        <v>40</v>
      </c>
      <c r="O86" s="84"/>
      <c r="P86" s="227">
        <f>O86*H86</f>
        <v>0</v>
      </c>
      <c r="Q86" s="227">
        <v>5.0000000000000002E-05</v>
      </c>
      <c r="R86" s="227">
        <f>Q86*H86</f>
        <v>0.0024575</v>
      </c>
      <c r="S86" s="227">
        <v>0</v>
      </c>
      <c r="T86" s="228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29" t="s">
        <v>122</v>
      </c>
      <c r="AT86" s="229" t="s">
        <v>117</v>
      </c>
      <c r="AU86" s="229" t="s">
        <v>79</v>
      </c>
      <c r="AY86" s="17" t="s">
        <v>115</v>
      </c>
      <c r="BE86" s="230">
        <f>IF(N86="základní",J86,0)</f>
        <v>0</v>
      </c>
      <c r="BF86" s="230">
        <f>IF(N86="snížená",J86,0)</f>
        <v>0</v>
      </c>
      <c r="BG86" s="230">
        <f>IF(N86="zákl. přenesená",J86,0)</f>
        <v>0</v>
      </c>
      <c r="BH86" s="230">
        <f>IF(N86="sníž. přenesená",J86,0)</f>
        <v>0</v>
      </c>
      <c r="BI86" s="230">
        <f>IF(N86="nulová",J86,0)</f>
        <v>0</v>
      </c>
      <c r="BJ86" s="17" t="s">
        <v>77</v>
      </c>
      <c r="BK86" s="230">
        <f>ROUND(I86*H86,2)</f>
        <v>0</v>
      </c>
      <c r="BL86" s="17" t="s">
        <v>122</v>
      </c>
      <c r="BM86" s="229" t="s">
        <v>232</v>
      </c>
    </row>
    <row r="87" s="2" customFormat="1">
      <c r="A87" s="38"/>
      <c r="B87" s="39"/>
      <c r="C87" s="40"/>
      <c r="D87" s="231" t="s">
        <v>124</v>
      </c>
      <c r="E87" s="40"/>
      <c r="F87" s="232" t="s">
        <v>125</v>
      </c>
      <c r="G87" s="40"/>
      <c r="H87" s="40"/>
      <c r="I87" s="136"/>
      <c r="J87" s="40"/>
      <c r="K87" s="40"/>
      <c r="L87" s="44"/>
      <c r="M87" s="233"/>
      <c r="N87" s="234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124</v>
      </c>
      <c r="AU87" s="17" t="s">
        <v>79</v>
      </c>
    </row>
    <row r="88" s="13" customFormat="1">
      <c r="A88" s="13"/>
      <c r="B88" s="235"/>
      <c r="C88" s="236"/>
      <c r="D88" s="231" t="s">
        <v>126</v>
      </c>
      <c r="E88" s="237" t="s">
        <v>19</v>
      </c>
      <c r="F88" s="238" t="s">
        <v>233</v>
      </c>
      <c r="G88" s="236"/>
      <c r="H88" s="239">
        <v>49.149999999999999</v>
      </c>
      <c r="I88" s="240"/>
      <c r="J88" s="236"/>
      <c r="K88" s="236"/>
      <c r="L88" s="241"/>
      <c r="M88" s="242"/>
      <c r="N88" s="243"/>
      <c r="O88" s="243"/>
      <c r="P88" s="243"/>
      <c r="Q88" s="243"/>
      <c r="R88" s="243"/>
      <c r="S88" s="243"/>
      <c r="T88" s="244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45" t="s">
        <v>126</v>
      </c>
      <c r="AU88" s="245" t="s">
        <v>79</v>
      </c>
      <c r="AV88" s="13" t="s">
        <v>79</v>
      </c>
      <c r="AW88" s="13" t="s">
        <v>31</v>
      </c>
      <c r="AX88" s="13" t="s">
        <v>69</v>
      </c>
      <c r="AY88" s="245" t="s">
        <v>115</v>
      </c>
    </row>
    <row r="89" s="14" customFormat="1">
      <c r="A89" s="14"/>
      <c r="B89" s="246"/>
      <c r="C89" s="247"/>
      <c r="D89" s="231" t="s">
        <v>126</v>
      </c>
      <c r="E89" s="248" t="s">
        <v>19</v>
      </c>
      <c r="F89" s="249" t="s">
        <v>128</v>
      </c>
      <c r="G89" s="247"/>
      <c r="H89" s="250">
        <v>49.149999999999999</v>
      </c>
      <c r="I89" s="251"/>
      <c r="J89" s="247"/>
      <c r="K89" s="247"/>
      <c r="L89" s="252"/>
      <c r="M89" s="253"/>
      <c r="N89" s="254"/>
      <c r="O89" s="254"/>
      <c r="P89" s="254"/>
      <c r="Q89" s="254"/>
      <c r="R89" s="254"/>
      <c r="S89" s="254"/>
      <c r="T89" s="255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T89" s="256" t="s">
        <v>126</v>
      </c>
      <c r="AU89" s="256" t="s">
        <v>79</v>
      </c>
      <c r="AV89" s="14" t="s">
        <v>122</v>
      </c>
      <c r="AW89" s="14" t="s">
        <v>31</v>
      </c>
      <c r="AX89" s="14" t="s">
        <v>77</v>
      </c>
      <c r="AY89" s="256" t="s">
        <v>115</v>
      </c>
    </row>
    <row r="90" s="2" customFormat="1" ht="16.5" customHeight="1">
      <c r="A90" s="38"/>
      <c r="B90" s="39"/>
      <c r="C90" s="218" t="s">
        <v>122</v>
      </c>
      <c r="D90" s="218" t="s">
        <v>117</v>
      </c>
      <c r="E90" s="219" t="s">
        <v>129</v>
      </c>
      <c r="F90" s="220" t="s">
        <v>130</v>
      </c>
      <c r="G90" s="221" t="s">
        <v>120</v>
      </c>
      <c r="H90" s="222">
        <v>22.199999999999999</v>
      </c>
      <c r="I90" s="223"/>
      <c r="J90" s="224">
        <f>ROUND(I90*H90,2)</f>
        <v>0</v>
      </c>
      <c r="K90" s="220" t="s">
        <v>121</v>
      </c>
      <c r="L90" s="44"/>
      <c r="M90" s="225" t="s">
        <v>19</v>
      </c>
      <c r="N90" s="226" t="s">
        <v>40</v>
      </c>
      <c r="O90" s="84"/>
      <c r="P90" s="227">
        <f>O90*H90</f>
        <v>0</v>
      </c>
      <c r="Q90" s="227">
        <v>5.0000000000000002E-05</v>
      </c>
      <c r="R90" s="227">
        <f>Q90*H90</f>
        <v>0.0011100000000000001</v>
      </c>
      <c r="S90" s="227">
        <v>0</v>
      </c>
      <c r="T90" s="228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29" t="s">
        <v>122</v>
      </c>
      <c r="AT90" s="229" t="s">
        <v>117</v>
      </c>
      <c r="AU90" s="229" t="s">
        <v>79</v>
      </c>
      <c r="AY90" s="17" t="s">
        <v>115</v>
      </c>
      <c r="BE90" s="230">
        <f>IF(N90="základní",J90,0)</f>
        <v>0</v>
      </c>
      <c r="BF90" s="230">
        <f>IF(N90="snížená",J90,0)</f>
        <v>0</v>
      </c>
      <c r="BG90" s="230">
        <f>IF(N90="zákl. přenesená",J90,0)</f>
        <v>0</v>
      </c>
      <c r="BH90" s="230">
        <f>IF(N90="sníž. přenesená",J90,0)</f>
        <v>0</v>
      </c>
      <c r="BI90" s="230">
        <f>IF(N90="nulová",J90,0)</f>
        <v>0</v>
      </c>
      <c r="BJ90" s="17" t="s">
        <v>77</v>
      </c>
      <c r="BK90" s="230">
        <f>ROUND(I90*H90,2)</f>
        <v>0</v>
      </c>
      <c r="BL90" s="17" t="s">
        <v>122</v>
      </c>
      <c r="BM90" s="229" t="s">
        <v>234</v>
      </c>
    </row>
    <row r="91" s="2" customFormat="1">
      <c r="A91" s="38"/>
      <c r="B91" s="39"/>
      <c r="C91" s="40"/>
      <c r="D91" s="231" t="s">
        <v>124</v>
      </c>
      <c r="E91" s="40"/>
      <c r="F91" s="232" t="s">
        <v>132</v>
      </c>
      <c r="G91" s="40"/>
      <c r="H91" s="40"/>
      <c r="I91" s="136"/>
      <c r="J91" s="40"/>
      <c r="K91" s="40"/>
      <c r="L91" s="44"/>
      <c r="M91" s="233"/>
      <c r="N91" s="234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124</v>
      </c>
      <c r="AU91" s="17" t="s">
        <v>79</v>
      </c>
    </row>
    <row r="92" s="13" customFormat="1">
      <c r="A92" s="13"/>
      <c r="B92" s="235"/>
      <c r="C92" s="236"/>
      <c r="D92" s="231" t="s">
        <v>126</v>
      </c>
      <c r="E92" s="237" t="s">
        <v>19</v>
      </c>
      <c r="F92" s="238" t="s">
        <v>235</v>
      </c>
      <c r="G92" s="236"/>
      <c r="H92" s="239">
        <v>22.199999999999999</v>
      </c>
      <c r="I92" s="240"/>
      <c r="J92" s="236"/>
      <c r="K92" s="236"/>
      <c r="L92" s="241"/>
      <c r="M92" s="242"/>
      <c r="N92" s="243"/>
      <c r="O92" s="243"/>
      <c r="P92" s="243"/>
      <c r="Q92" s="243"/>
      <c r="R92" s="243"/>
      <c r="S92" s="243"/>
      <c r="T92" s="244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45" t="s">
        <v>126</v>
      </c>
      <c r="AU92" s="245" t="s">
        <v>79</v>
      </c>
      <c r="AV92" s="13" t="s">
        <v>79</v>
      </c>
      <c r="AW92" s="13" t="s">
        <v>31</v>
      </c>
      <c r="AX92" s="13" t="s">
        <v>69</v>
      </c>
      <c r="AY92" s="245" t="s">
        <v>115</v>
      </c>
    </row>
    <row r="93" s="14" customFormat="1">
      <c r="A93" s="14"/>
      <c r="B93" s="246"/>
      <c r="C93" s="247"/>
      <c r="D93" s="231" t="s">
        <v>126</v>
      </c>
      <c r="E93" s="248" t="s">
        <v>19</v>
      </c>
      <c r="F93" s="249" t="s">
        <v>128</v>
      </c>
      <c r="G93" s="247"/>
      <c r="H93" s="250">
        <v>22.199999999999999</v>
      </c>
      <c r="I93" s="251"/>
      <c r="J93" s="247"/>
      <c r="K93" s="247"/>
      <c r="L93" s="252"/>
      <c r="M93" s="253"/>
      <c r="N93" s="254"/>
      <c r="O93" s="254"/>
      <c r="P93" s="254"/>
      <c r="Q93" s="254"/>
      <c r="R93" s="254"/>
      <c r="S93" s="254"/>
      <c r="T93" s="255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56" t="s">
        <v>126</v>
      </c>
      <c r="AU93" s="256" t="s">
        <v>79</v>
      </c>
      <c r="AV93" s="14" t="s">
        <v>122</v>
      </c>
      <c r="AW93" s="14" t="s">
        <v>31</v>
      </c>
      <c r="AX93" s="14" t="s">
        <v>77</v>
      </c>
      <c r="AY93" s="256" t="s">
        <v>115</v>
      </c>
    </row>
    <row r="94" s="2" customFormat="1" ht="16.5" customHeight="1">
      <c r="A94" s="38"/>
      <c r="B94" s="39"/>
      <c r="C94" s="257" t="s">
        <v>146</v>
      </c>
      <c r="D94" s="257" t="s">
        <v>135</v>
      </c>
      <c r="E94" s="258" t="s">
        <v>147</v>
      </c>
      <c r="F94" s="259" t="s">
        <v>148</v>
      </c>
      <c r="G94" s="260" t="s">
        <v>120</v>
      </c>
      <c r="H94" s="261">
        <v>66.599999999999994</v>
      </c>
      <c r="I94" s="262"/>
      <c r="J94" s="263">
        <f>ROUND(I94*H94,2)</f>
        <v>0</v>
      </c>
      <c r="K94" s="259" t="s">
        <v>121</v>
      </c>
      <c r="L94" s="264"/>
      <c r="M94" s="265" t="s">
        <v>19</v>
      </c>
      <c r="N94" s="266" t="s">
        <v>40</v>
      </c>
      <c r="O94" s="84"/>
      <c r="P94" s="227">
        <f>O94*H94</f>
        <v>0</v>
      </c>
      <c r="Q94" s="227">
        <v>0.0047200000000000002</v>
      </c>
      <c r="R94" s="227">
        <f>Q94*H94</f>
        <v>0.31435199999999996</v>
      </c>
      <c r="S94" s="227">
        <v>0</v>
      </c>
      <c r="T94" s="228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29" t="s">
        <v>138</v>
      </c>
      <c r="AT94" s="229" t="s">
        <v>135</v>
      </c>
      <c r="AU94" s="229" t="s">
        <v>79</v>
      </c>
      <c r="AY94" s="17" t="s">
        <v>115</v>
      </c>
      <c r="BE94" s="230">
        <f>IF(N94="základní",J94,0)</f>
        <v>0</v>
      </c>
      <c r="BF94" s="230">
        <f>IF(N94="snížená",J94,0)</f>
        <v>0</v>
      </c>
      <c r="BG94" s="230">
        <f>IF(N94="zákl. přenesená",J94,0)</f>
        <v>0</v>
      </c>
      <c r="BH94" s="230">
        <f>IF(N94="sníž. přenesená",J94,0)</f>
        <v>0</v>
      </c>
      <c r="BI94" s="230">
        <f>IF(N94="nulová",J94,0)</f>
        <v>0</v>
      </c>
      <c r="BJ94" s="17" t="s">
        <v>77</v>
      </c>
      <c r="BK94" s="230">
        <f>ROUND(I94*H94,2)</f>
        <v>0</v>
      </c>
      <c r="BL94" s="17" t="s">
        <v>122</v>
      </c>
      <c r="BM94" s="229" t="s">
        <v>236</v>
      </c>
    </row>
    <row r="95" s="2" customFormat="1">
      <c r="A95" s="38"/>
      <c r="B95" s="39"/>
      <c r="C95" s="40"/>
      <c r="D95" s="231" t="s">
        <v>124</v>
      </c>
      <c r="E95" s="40"/>
      <c r="F95" s="232" t="s">
        <v>148</v>
      </c>
      <c r="G95" s="40"/>
      <c r="H95" s="40"/>
      <c r="I95" s="136"/>
      <c r="J95" s="40"/>
      <c r="K95" s="40"/>
      <c r="L95" s="44"/>
      <c r="M95" s="233"/>
      <c r="N95" s="234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124</v>
      </c>
      <c r="AU95" s="17" t="s">
        <v>79</v>
      </c>
    </row>
    <row r="96" s="13" customFormat="1">
      <c r="A96" s="13"/>
      <c r="B96" s="235"/>
      <c r="C96" s="236"/>
      <c r="D96" s="231" t="s">
        <v>126</v>
      </c>
      <c r="E96" s="237" t="s">
        <v>19</v>
      </c>
      <c r="F96" s="238" t="s">
        <v>237</v>
      </c>
      <c r="G96" s="236"/>
      <c r="H96" s="239">
        <v>66.599999999999994</v>
      </c>
      <c r="I96" s="240"/>
      <c r="J96" s="236"/>
      <c r="K96" s="236"/>
      <c r="L96" s="241"/>
      <c r="M96" s="242"/>
      <c r="N96" s="243"/>
      <c r="O96" s="243"/>
      <c r="P96" s="243"/>
      <c r="Q96" s="243"/>
      <c r="R96" s="243"/>
      <c r="S96" s="243"/>
      <c r="T96" s="244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5" t="s">
        <v>126</v>
      </c>
      <c r="AU96" s="245" t="s">
        <v>79</v>
      </c>
      <c r="AV96" s="13" t="s">
        <v>79</v>
      </c>
      <c r="AW96" s="13" t="s">
        <v>31</v>
      </c>
      <c r="AX96" s="13" t="s">
        <v>69</v>
      </c>
      <c r="AY96" s="245" t="s">
        <v>115</v>
      </c>
    </row>
    <row r="97" s="14" customFormat="1">
      <c r="A97" s="14"/>
      <c r="B97" s="246"/>
      <c r="C97" s="247"/>
      <c r="D97" s="231" t="s">
        <v>126</v>
      </c>
      <c r="E97" s="248" t="s">
        <v>19</v>
      </c>
      <c r="F97" s="249" t="s">
        <v>128</v>
      </c>
      <c r="G97" s="247"/>
      <c r="H97" s="250">
        <v>66.599999999999994</v>
      </c>
      <c r="I97" s="251"/>
      <c r="J97" s="247"/>
      <c r="K97" s="247"/>
      <c r="L97" s="252"/>
      <c r="M97" s="253"/>
      <c r="N97" s="254"/>
      <c r="O97" s="254"/>
      <c r="P97" s="254"/>
      <c r="Q97" s="254"/>
      <c r="R97" s="254"/>
      <c r="S97" s="254"/>
      <c r="T97" s="255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56" t="s">
        <v>126</v>
      </c>
      <c r="AU97" s="256" t="s">
        <v>79</v>
      </c>
      <c r="AV97" s="14" t="s">
        <v>122</v>
      </c>
      <c r="AW97" s="14" t="s">
        <v>31</v>
      </c>
      <c r="AX97" s="14" t="s">
        <v>77</v>
      </c>
      <c r="AY97" s="256" t="s">
        <v>115</v>
      </c>
    </row>
    <row r="98" s="2" customFormat="1" ht="16.5" customHeight="1">
      <c r="A98" s="38"/>
      <c r="B98" s="39"/>
      <c r="C98" s="257" t="s">
        <v>151</v>
      </c>
      <c r="D98" s="257" t="s">
        <v>135</v>
      </c>
      <c r="E98" s="258" t="s">
        <v>136</v>
      </c>
      <c r="F98" s="259" t="s">
        <v>137</v>
      </c>
      <c r="G98" s="260" t="s">
        <v>120</v>
      </c>
      <c r="H98" s="261">
        <v>49.149999999999999</v>
      </c>
      <c r="I98" s="262"/>
      <c r="J98" s="263">
        <f>ROUND(I98*H98,2)</f>
        <v>0</v>
      </c>
      <c r="K98" s="259" t="s">
        <v>121</v>
      </c>
      <c r="L98" s="264"/>
      <c r="M98" s="265" t="s">
        <v>19</v>
      </c>
      <c r="N98" s="266" t="s">
        <v>40</v>
      </c>
      <c r="O98" s="84"/>
      <c r="P98" s="227">
        <f>O98*H98</f>
        <v>0</v>
      </c>
      <c r="Q98" s="227">
        <v>0.0035400000000000002</v>
      </c>
      <c r="R98" s="227">
        <f>Q98*H98</f>
        <v>0.17399100000000001</v>
      </c>
      <c r="S98" s="227">
        <v>0</v>
      </c>
      <c r="T98" s="228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29" t="s">
        <v>138</v>
      </c>
      <c r="AT98" s="229" t="s">
        <v>135</v>
      </c>
      <c r="AU98" s="229" t="s">
        <v>79</v>
      </c>
      <c r="AY98" s="17" t="s">
        <v>115</v>
      </c>
      <c r="BE98" s="230">
        <f>IF(N98="základní",J98,0)</f>
        <v>0</v>
      </c>
      <c r="BF98" s="230">
        <f>IF(N98="snížená",J98,0)</f>
        <v>0</v>
      </c>
      <c r="BG98" s="230">
        <f>IF(N98="zákl. přenesená",J98,0)</f>
        <v>0</v>
      </c>
      <c r="BH98" s="230">
        <f>IF(N98="sníž. přenesená",J98,0)</f>
        <v>0</v>
      </c>
      <c r="BI98" s="230">
        <f>IF(N98="nulová",J98,0)</f>
        <v>0</v>
      </c>
      <c r="BJ98" s="17" t="s">
        <v>77</v>
      </c>
      <c r="BK98" s="230">
        <f>ROUND(I98*H98,2)</f>
        <v>0</v>
      </c>
      <c r="BL98" s="17" t="s">
        <v>122</v>
      </c>
      <c r="BM98" s="229" t="s">
        <v>238</v>
      </c>
    </row>
    <row r="99" s="2" customFormat="1">
      <c r="A99" s="38"/>
      <c r="B99" s="39"/>
      <c r="C99" s="40"/>
      <c r="D99" s="231" t="s">
        <v>124</v>
      </c>
      <c r="E99" s="40"/>
      <c r="F99" s="232" t="s">
        <v>137</v>
      </c>
      <c r="G99" s="40"/>
      <c r="H99" s="40"/>
      <c r="I99" s="136"/>
      <c r="J99" s="40"/>
      <c r="K99" s="40"/>
      <c r="L99" s="44"/>
      <c r="M99" s="233"/>
      <c r="N99" s="234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124</v>
      </c>
      <c r="AU99" s="17" t="s">
        <v>79</v>
      </c>
    </row>
    <row r="100" s="13" customFormat="1">
      <c r="A100" s="13"/>
      <c r="B100" s="235"/>
      <c r="C100" s="236"/>
      <c r="D100" s="231" t="s">
        <v>126</v>
      </c>
      <c r="E100" s="237" t="s">
        <v>19</v>
      </c>
      <c r="F100" s="238" t="s">
        <v>239</v>
      </c>
      <c r="G100" s="236"/>
      <c r="H100" s="239">
        <v>49.149999999999999</v>
      </c>
      <c r="I100" s="240"/>
      <c r="J100" s="236"/>
      <c r="K100" s="236"/>
      <c r="L100" s="241"/>
      <c r="M100" s="242"/>
      <c r="N100" s="243"/>
      <c r="O100" s="243"/>
      <c r="P100" s="243"/>
      <c r="Q100" s="243"/>
      <c r="R100" s="243"/>
      <c r="S100" s="243"/>
      <c r="T100" s="244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5" t="s">
        <v>126</v>
      </c>
      <c r="AU100" s="245" t="s">
        <v>79</v>
      </c>
      <c r="AV100" s="13" t="s">
        <v>79</v>
      </c>
      <c r="AW100" s="13" t="s">
        <v>31</v>
      </c>
      <c r="AX100" s="13" t="s">
        <v>69</v>
      </c>
      <c r="AY100" s="245" t="s">
        <v>115</v>
      </c>
    </row>
    <row r="101" s="14" customFormat="1">
      <c r="A101" s="14"/>
      <c r="B101" s="246"/>
      <c r="C101" s="247"/>
      <c r="D101" s="231" t="s">
        <v>126</v>
      </c>
      <c r="E101" s="248" t="s">
        <v>19</v>
      </c>
      <c r="F101" s="249" t="s">
        <v>128</v>
      </c>
      <c r="G101" s="247"/>
      <c r="H101" s="250">
        <v>49.149999999999999</v>
      </c>
      <c r="I101" s="251"/>
      <c r="J101" s="247"/>
      <c r="K101" s="247"/>
      <c r="L101" s="252"/>
      <c r="M101" s="253"/>
      <c r="N101" s="254"/>
      <c r="O101" s="254"/>
      <c r="P101" s="254"/>
      <c r="Q101" s="254"/>
      <c r="R101" s="254"/>
      <c r="S101" s="254"/>
      <c r="T101" s="255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6" t="s">
        <v>126</v>
      </c>
      <c r="AU101" s="256" t="s">
        <v>79</v>
      </c>
      <c r="AV101" s="14" t="s">
        <v>122</v>
      </c>
      <c r="AW101" s="14" t="s">
        <v>31</v>
      </c>
      <c r="AX101" s="14" t="s">
        <v>77</v>
      </c>
      <c r="AY101" s="256" t="s">
        <v>115</v>
      </c>
    </row>
    <row r="102" s="2" customFormat="1" ht="16.5" customHeight="1">
      <c r="A102" s="38"/>
      <c r="B102" s="39"/>
      <c r="C102" s="257" t="s">
        <v>158</v>
      </c>
      <c r="D102" s="257" t="s">
        <v>135</v>
      </c>
      <c r="E102" s="258" t="s">
        <v>141</v>
      </c>
      <c r="F102" s="259" t="s">
        <v>142</v>
      </c>
      <c r="G102" s="260" t="s">
        <v>143</v>
      </c>
      <c r="H102" s="261">
        <v>33.299999999999997</v>
      </c>
      <c r="I102" s="262"/>
      <c r="J102" s="263">
        <f>ROUND(I102*H102,2)</f>
        <v>0</v>
      </c>
      <c r="K102" s="259" t="s">
        <v>121</v>
      </c>
      <c r="L102" s="264"/>
      <c r="M102" s="265" t="s">
        <v>19</v>
      </c>
      <c r="N102" s="266" t="s">
        <v>40</v>
      </c>
      <c r="O102" s="84"/>
      <c r="P102" s="227">
        <f>O102*H102</f>
        <v>0</v>
      </c>
      <c r="Q102" s="227">
        <v>0.0038</v>
      </c>
      <c r="R102" s="227">
        <f>Q102*H102</f>
        <v>0.12653999999999999</v>
      </c>
      <c r="S102" s="227">
        <v>0</v>
      </c>
      <c r="T102" s="228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29" t="s">
        <v>138</v>
      </c>
      <c r="AT102" s="229" t="s">
        <v>135</v>
      </c>
      <c r="AU102" s="229" t="s">
        <v>79</v>
      </c>
      <c r="AY102" s="17" t="s">
        <v>115</v>
      </c>
      <c r="BE102" s="230">
        <f>IF(N102="základní",J102,0)</f>
        <v>0</v>
      </c>
      <c r="BF102" s="230">
        <f>IF(N102="snížená",J102,0)</f>
        <v>0</v>
      </c>
      <c r="BG102" s="230">
        <f>IF(N102="zákl. přenesená",J102,0)</f>
        <v>0</v>
      </c>
      <c r="BH102" s="230">
        <f>IF(N102="sníž. přenesená",J102,0)</f>
        <v>0</v>
      </c>
      <c r="BI102" s="230">
        <f>IF(N102="nulová",J102,0)</f>
        <v>0</v>
      </c>
      <c r="BJ102" s="17" t="s">
        <v>77</v>
      </c>
      <c r="BK102" s="230">
        <f>ROUND(I102*H102,2)</f>
        <v>0</v>
      </c>
      <c r="BL102" s="17" t="s">
        <v>122</v>
      </c>
      <c r="BM102" s="229" t="s">
        <v>240</v>
      </c>
    </row>
    <row r="103" s="2" customFormat="1">
      <c r="A103" s="38"/>
      <c r="B103" s="39"/>
      <c r="C103" s="40"/>
      <c r="D103" s="231" t="s">
        <v>124</v>
      </c>
      <c r="E103" s="40"/>
      <c r="F103" s="232" t="s">
        <v>142</v>
      </c>
      <c r="G103" s="40"/>
      <c r="H103" s="40"/>
      <c r="I103" s="136"/>
      <c r="J103" s="40"/>
      <c r="K103" s="40"/>
      <c r="L103" s="44"/>
      <c r="M103" s="233"/>
      <c r="N103" s="234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124</v>
      </c>
      <c r="AU103" s="17" t="s">
        <v>79</v>
      </c>
    </row>
    <row r="104" s="13" customFormat="1">
      <c r="A104" s="13"/>
      <c r="B104" s="235"/>
      <c r="C104" s="236"/>
      <c r="D104" s="231" t="s">
        <v>126</v>
      </c>
      <c r="E104" s="237" t="s">
        <v>19</v>
      </c>
      <c r="F104" s="238" t="s">
        <v>241</v>
      </c>
      <c r="G104" s="236"/>
      <c r="H104" s="239">
        <v>33.299999999999997</v>
      </c>
      <c r="I104" s="240"/>
      <c r="J104" s="236"/>
      <c r="K104" s="236"/>
      <c r="L104" s="241"/>
      <c r="M104" s="242"/>
      <c r="N104" s="243"/>
      <c r="O104" s="243"/>
      <c r="P104" s="243"/>
      <c r="Q104" s="243"/>
      <c r="R104" s="243"/>
      <c r="S104" s="243"/>
      <c r="T104" s="244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5" t="s">
        <v>126</v>
      </c>
      <c r="AU104" s="245" t="s">
        <v>79</v>
      </c>
      <c r="AV104" s="13" t="s">
        <v>79</v>
      </c>
      <c r="AW104" s="13" t="s">
        <v>31</v>
      </c>
      <c r="AX104" s="13" t="s">
        <v>69</v>
      </c>
      <c r="AY104" s="245" t="s">
        <v>115</v>
      </c>
    </row>
    <row r="105" s="14" customFormat="1">
      <c r="A105" s="14"/>
      <c r="B105" s="246"/>
      <c r="C105" s="247"/>
      <c r="D105" s="231" t="s">
        <v>126</v>
      </c>
      <c r="E105" s="248" t="s">
        <v>19</v>
      </c>
      <c r="F105" s="249" t="s">
        <v>128</v>
      </c>
      <c r="G105" s="247"/>
      <c r="H105" s="250">
        <v>33.299999999999997</v>
      </c>
      <c r="I105" s="251"/>
      <c r="J105" s="247"/>
      <c r="K105" s="247"/>
      <c r="L105" s="252"/>
      <c r="M105" s="253"/>
      <c r="N105" s="254"/>
      <c r="O105" s="254"/>
      <c r="P105" s="254"/>
      <c r="Q105" s="254"/>
      <c r="R105" s="254"/>
      <c r="S105" s="254"/>
      <c r="T105" s="255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6" t="s">
        <v>126</v>
      </c>
      <c r="AU105" s="256" t="s">
        <v>79</v>
      </c>
      <c r="AV105" s="14" t="s">
        <v>122</v>
      </c>
      <c r="AW105" s="14" t="s">
        <v>31</v>
      </c>
      <c r="AX105" s="14" t="s">
        <v>77</v>
      </c>
      <c r="AY105" s="256" t="s">
        <v>115</v>
      </c>
    </row>
    <row r="106" s="2" customFormat="1" ht="16.5" customHeight="1">
      <c r="A106" s="38"/>
      <c r="B106" s="39"/>
      <c r="C106" s="218" t="s">
        <v>138</v>
      </c>
      <c r="D106" s="218" t="s">
        <v>117</v>
      </c>
      <c r="E106" s="219" t="s">
        <v>152</v>
      </c>
      <c r="F106" s="220" t="s">
        <v>153</v>
      </c>
      <c r="G106" s="221" t="s">
        <v>154</v>
      </c>
      <c r="H106" s="222">
        <v>9.8300000000000001</v>
      </c>
      <c r="I106" s="223"/>
      <c r="J106" s="224">
        <f>ROUND(I106*H106,2)</f>
        <v>0</v>
      </c>
      <c r="K106" s="220" t="s">
        <v>121</v>
      </c>
      <c r="L106" s="44"/>
      <c r="M106" s="225" t="s">
        <v>19</v>
      </c>
      <c r="N106" s="226" t="s">
        <v>40</v>
      </c>
      <c r="O106" s="84"/>
      <c r="P106" s="227">
        <f>O106*H106</f>
        <v>0</v>
      </c>
      <c r="Q106" s="227">
        <v>0</v>
      </c>
      <c r="R106" s="227">
        <f>Q106*H106</f>
        <v>0</v>
      </c>
      <c r="S106" s="227">
        <v>0</v>
      </c>
      <c r="T106" s="228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29" t="s">
        <v>122</v>
      </c>
      <c r="AT106" s="229" t="s">
        <v>117</v>
      </c>
      <c r="AU106" s="229" t="s">
        <v>79</v>
      </c>
      <c r="AY106" s="17" t="s">
        <v>115</v>
      </c>
      <c r="BE106" s="230">
        <f>IF(N106="základní",J106,0)</f>
        <v>0</v>
      </c>
      <c r="BF106" s="230">
        <f>IF(N106="snížená",J106,0)</f>
        <v>0</v>
      </c>
      <c r="BG106" s="230">
        <f>IF(N106="zákl. přenesená",J106,0)</f>
        <v>0</v>
      </c>
      <c r="BH106" s="230">
        <f>IF(N106="sníž. přenesená",J106,0)</f>
        <v>0</v>
      </c>
      <c r="BI106" s="230">
        <f>IF(N106="nulová",J106,0)</f>
        <v>0</v>
      </c>
      <c r="BJ106" s="17" t="s">
        <v>77</v>
      </c>
      <c r="BK106" s="230">
        <f>ROUND(I106*H106,2)</f>
        <v>0</v>
      </c>
      <c r="BL106" s="17" t="s">
        <v>122</v>
      </c>
      <c r="BM106" s="229" t="s">
        <v>242</v>
      </c>
    </row>
    <row r="107" s="2" customFormat="1">
      <c r="A107" s="38"/>
      <c r="B107" s="39"/>
      <c r="C107" s="40"/>
      <c r="D107" s="231" t="s">
        <v>124</v>
      </c>
      <c r="E107" s="40"/>
      <c r="F107" s="232" t="s">
        <v>156</v>
      </c>
      <c r="G107" s="40"/>
      <c r="H107" s="40"/>
      <c r="I107" s="136"/>
      <c r="J107" s="40"/>
      <c r="K107" s="40"/>
      <c r="L107" s="44"/>
      <c r="M107" s="233"/>
      <c r="N107" s="234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124</v>
      </c>
      <c r="AU107" s="17" t="s">
        <v>79</v>
      </c>
    </row>
    <row r="108" s="13" customFormat="1">
      <c r="A108" s="13"/>
      <c r="B108" s="235"/>
      <c r="C108" s="236"/>
      <c r="D108" s="231" t="s">
        <v>126</v>
      </c>
      <c r="E108" s="237" t="s">
        <v>19</v>
      </c>
      <c r="F108" s="238" t="s">
        <v>243</v>
      </c>
      <c r="G108" s="236"/>
      <c r="H108" s="239">
        <v>9.8300000000000001</v>
      </c>
      <c r="I108" s="240"/>
      <c r="J108" s="236"/>
      <c r="K108" s="236"/>
      <c r="L108" s="241"/>
      <c r="M108" s="242"/>
      <c r="N108" s="243"/>
      <c r="O108" s="243"/>
      <c r="P108" s="243"/>
      <c r="Q108" s="243"/>
      <c r="R108" s="243"/>
      <c r="S108" s="243"/>
      <c r="T108" s="244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5" t="s">
        <v>126</v>
      </c>
      <c r="AU108" s="245" t="s">
        <v>79</v>
      </c>
      <c r="AV108" s="13" t="s">
        <v>79</v>
      </c>
      <c r="AW108" s="13" t="s">
        <v>31</v>
      </c>
      <c r="AX108" s="13" t="s">
        <v>69</v>
      </c>
      <c r="AY108" s="245" t="s">
        <v>115</v>
      </c>
    </row>
    <row r="109" s="14" customFormat="1">
      <c r="A109" s="14"/>
      <c r="B109" s="246"/>
      <c r="C109" s="247"/>
      <c r="D109" s="231" t="s">
        <v>126</v>
      </c>
      <c r="E109" s="248" t="s">
        <v>19</v>
      </c>
      <c r="F109" s="249" t="s">
        <v>128</v>
      </c>
      <c r="G109" s="247"/>
      <c r="H109" s="250">
        <v>9.8300000000000001</v>
      </c>
      <c r="I109" s="251"/>
      <c r="J109" s="247"/>
      <c r="K109" s="247"/>
      <c r="L109" s="252"/>
      <c r="M109" s="253"/>
      <c r="N109" s="254"/>
      <c r="O109" s="254"/>
      <c r="P109" s="254"/>
      <c r="Q109" s="254"/>
      <c r="R109" s="254"/>
      <c r="S109" s="254"/>
      <c r="T109" s="255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6" t="s">
        <v>126</v>
      </c>
      <c r="AU109" s="256" t="s">
        <v>79</v>
      </c>
      <c r="AV109" s="14" t="s">
        <v>122</v>
      </c>
      <c r="AW109" s="14" t="s">
        <v>31</v>
      </c>
      <c r="AX109" s="14" t="s">
        <v>77</v>
      </c>
      <c r="AY109" s="256" t="s">
        <v>115</v>
      </c>
    </row>
    <row r="110" s="2" customFormat="1" ht="16.5" customHeight="1">
      <c r="A110" s="38"/>
      <c r="B110" s="39"/>
      <c r="C110" s="218" t="s">
        <v>170</v>
      </c>
      <c r="D110" s="218" t="s">
        <v>117</v>
      </c>
      <c r="E110" s="219" t="s">
        <v>159</v>
      </c>
      <c r="F110" s="220" t="s">
        <v>160</v>
      </c>
      <c r="G110" s="221" t="s">
        <v>161</v>
      </c>
      <c r="H110" s="222">
        <v>268.27999999999997</v>
      </c>
      <c r="I110" s="223"/>
      <c r="J110" s="224">
        <f>ROUND(I110*H110,2)</f>
        <v>0</v>
      </c>
      <c r="K110" s="220" t="s">
        <v>121</v>
      </c>
      <c r="L110" s="44"/>
      <c r="M110" s="225" t="s">
        <v>19</v>
      </c>
      <c r="N110" s="226" t="s">
        <v>40</v>
      </c>
      <c r="O110" s="84"/>
      <c r="P110" s="227">
        <f>O110*H110</f>
        <v>0</v>
      </c>
      <c r="Q110" s="227">
        <v>0</v>
      </c>
      <c r="R110" s="227">
        <f>Q110*H110</f>
        <v>0</v>
      </c>
      <c r="S110" s="227">
        <v>0</v>
      </c>
      <c r="T110" s="228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29" t="s">
        <v>122</v>
      </c>
      <c r="AT110" s="229" t="s">
        <v>117</v>
      </c>
      <c r="AU110" s="229" t="s">
        <v>79</v>
      </c>
      <c r="AY110" s="17" t="s">
        <v>115</v>
      </c>
      <c r="BE110" s="230">
        <f>IF(N110="základní",J110,0)</f>
        <v>0</v>
      </c>
      <c r="BF110" s="230">
        <f>IF(N110="snížená",J110,0)</f>
        <v>0</v>
      </c>
      <c r="BG110" s="230">
        <f>IF(N110="zákl. přenesená",J110,0)</f>
        <v>0</v>
      </c>
      <c r="BH110" s="230">
        <f>IF(N110="sníž. přenesená",J110,0)</f>
        <v>0</v>
      </c>
      <c r="BI110" s="230">
        <f>IF(N110="nulová",J110,0)</f>
        <v>0</v>
      </c>
      <c r="BJ110" s="17" t="s">
        <v>77</v>
      </c>
      <c r="BK110" s="230">
        <f>ROUND(I110*H110,2)</f>
        <v>0</v>
      </c>
      <c r="BL110" s="17" t="s">
        <v>122</v>
      </c>
      <c r="BM110" s="229" t="s">
        <v>244</v>
      </c>
    </row>
    <row r="111" s="2" customFormat="1">
      <c r="A111" s="38"/>
      <c r="B111" s="39"/>
      <c r="C111" s="40"/>
      <c r="D111" s="231" t="s">
        <v>124</v>
      </c>
      <c r="E111" s="40"/>
      <c r="F111" s="232" t="s">
        <v>163</v>
      </c>
      <c r="G111" s="40"/>
      <c r="H111" s="40"/>
      <c r="I111" s="136"/>
      <c r="J111" s="40"/>
      <c r="K111" s="40"/>
      <c r="L111" s="44"/>
      <c r="M111" s="233"/>
      <c r="N111" s="234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124</v>
      </c>
      <c r="AU111" s="17" t="s">
        <v>79</v>
      </c>
    </row>
    <row r="112" s="13" customFormat="1">
      <c r="A112" s="13"/>
      <c r="B112" s="235"/>
      <c r="C112" s="236"/>
      <c r="D112" s="231" t="s">
        <v>126</v>
      </c>
      <c r="E112" s="237" t="s">
        <v>19</v>
      </c>
      <c r="F112" s="238" t="s">
        <v>245</v>
      </c>
      <c r="G112" s="236"/>
      <c r="H112" s="239">
        <v>268.27999999999997</v>
      </c>
      <c r="I112" s="240"/>
      <c r="J112" s="236"/>
      <c r="K112" s="236"/>
      <c r="L112" s="241"/>
      <c r="M112" s="242"/>
      <c r="N112" s="243"/>
      <c r="O112" s="243"/>
      <c r="P112" s="243"/>
      <c r="Q112" s="243"/>
      <c r="R112" s="243"/>
      <c r="S112" s="243"/>
      <c r="T112" s="244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5" t="s">
        <v>126</v>
      </c>
      <c r="AU112" s="245" t="s">
        <v>79</v>
      </c>
      <c r="AV112" s="13" t="s">
        <v>79</v>
      </c>
      <c r="AW112" s="13" t="s">
        <v>31</v>
      </c>
      <c r="AX112" s="13" t="s">
        <v>69</v>
      </c>
      <c r="AY112" s="245" t="s">
        <v>115</v>
      </c>
    </row>
    <row r="113" s="14" customFormat="1">
      <c r="A113" s="14"/>
      <c r="B113" s="246"/>
      <c r="C113" s="247"/>
      <c r="D113" s="231" t="s">
        <v>126</v>
      </c>
      <c r="E113" s="248" t="s">
        <v>19</v>
      </c>
      <c r="F113" s="249" t="s">
        <v>128</v>
      </c>
      <c r="G113" s="247"/>
      <c r="H113" s="250">
        <v>268.27999999999997</v>
      </c>
      <c r="I113" s="251"/>
      <c r="J113" s="247"/>
      <c r="K113" s="247"/>
      <c r="L113" s="252"/>
      <c r="M113" s="253"/>
      <c r="N113" s="254"/>
      <c r="O113" s="254"/>
      <c r="P113" s="254"/>
      <c r="Q113" s="254"/>
      <c r="R113" s="254"/>
      <c r="S113" s="254"/>
      <c r="T113" s="255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6" t="s">
        <v>126</v>
      </c>
      <c r="AU113" s="256" t="s">
        <v>79</v>
      </c>
      <c r="AV113" s="14" t="s">
        <v>122</v>
      </c>
      <c r="AW113" s="14" t="s">
        <v>31</v>
      </c>
      <c r="AX113" s="14" t="s">
        <v>77</v>
      </c>
      <c r="AY113" s="256" t="s">
        <v>115</v>
      </c>
    </row>
    <row r="114" s="2" customFormat="1" ht="16.5" customHeight="1">
      <c r="A114" s="38"/>
      <c r="B114" s="39"/>
      <c r="C114" s="257" t="s">
        <v>176</v>
      </c>
      <c r="D114" s="257" t="s">
        <v>135</v>
      </c>
      <c r="E114" s="258" t="s">
        <v>165</v>
      </c>
      <c r="F114" s="259" t="s">
        <v>166</v>
      </c>
      <c r="G114" s="260" t="s">
        <v>167</v>
      </c>
      <c r="H114" s="261">
        <v>13.414</v>
      </c>
      <c r="I114" s="262"/>
      <c r="J114" s="263">
        <f>ROUND(I114*H114,2)</f>
        <v>0</v>
      </c>
      <c r="K114" s="259" t="s">
        <v>121</v>
      </c>
      <c r="L114" s="264"/>
      <c r="M114" s="265" t="s">
        <v>19</v>
      </c>
      <c r="N114" s="266" t="s">
        <v>40</v>
      </c>
      <c r="O114" s="84"/>
      <c r="P114" s="227">
        <f>O114*H114</f>
        <v>0</v>
      </c>
      <c r="Q114" s="227">
        <v>0.20000000000000001</v>
      </c>
      <c r="R114" s="227">
        <f>Q114*H114</f>
        <v>2.6828000000000003</v>
      </c>
      <c r="S114" s="227">
        <v>0</v>
      </c>
      <c r="T114" s="228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29" t="s">
        <v>138</v>
      </c>
      <c r="AT114" s="229" t="s">
        <v>135</v>
      </c>
      <c r="AU114" s="229" t="s">
        <v>79</v>
      </c>
      <c r="AY114" s="17" t="s">
        <v>115</v>
      </c>
      <c r="BE114" s="230">
        <f>IF(N114="základní",J114,0)</f>
        <v>0</v>
      </c>
      <c r="BF114" s="230">
        <f>IF(N114="snížená",J114,0)</f>
        <v>0</v>
      </c>
      <c r="BG114" s="230">
        <f>IF(N114="zákl. přenesená",J114,0)</f>
        <v>0</v>
      </c>
      <c r="BH114" s="230">
        <f>IF(N114="sníž. přenesená",J114,0)</f>
        <v>0</v>
      </c>
      <c r="BI114" s="230">
        <f>IF(N114="nulová",J114,0)</f>
        <v>0</v>
      </c>
      <c r="BJ114" s="17" t="s">
        <v>77</v>
      </c>
      <c r="BK114" s="230">
        <f>ROUND(I114*H114,2)</f>
        <v>0</v>
      </c>
      <c r="BL114" s="17" t="s">
        <v>122</v>
      </c>
      <c r="BM114" s="229" t="s">
        <v>246</v>
      </c>
    </row>
    <row r="115" s="2" customFormat="1">
      <c r="A115" s="38"/>
      <c r="B115" s="39"/>
      <c r="C115" s="40"/>
      <c r="D115" s="231" t="s">
        <v>124</v>
      </c>
      <c r="E115" s="40"/>
      <c r="F115" s="232" t="s">
        <v>166</v>
      </c>
      <c r="G115" s="40"/>
      <c r="H115" s="40"/>
      <c r="I115" s="136"/>
      <c r="J115" s="40"/>
      <c r="K115" s="40"/>
      <c r="L115" s="44"/>
      <c r="M115" s="233"/>
      <c r="N115" s="234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124</v>
      </c>
      <c r="AU115" s="17" t="s">
        <v>79</v>
      </c>
    </row>
    <row r="116" s="13" customFormat="1">
      <c r="A116" s="13"/>
      <c r="B116" s="235"/>
      <c r="C116" s="236"/>
      <c r="D116" s="231" t="s">
        <v>126</v>
      </c>
      <c r="E116" s="237" t="s">
        <v>19</v>
      </c>
      <c r="F116" s="238" t="s">
        <v>247</v>
      </c>
      <c r="G116" s="236"/>
      <c r="H116" s="239">
        <v>13.414</v>
      </c>
      <c r="I116" s="240"/>
      <c r="J116" s="236"/>
      <c r="K116" s="236"/>
      <c r="L116" s="241"/>
      <c r="M116" s="242"/>
      <c r="N116" s="243"/>
      <c r="O116" s="243"/>
      <c r="P116" s="243"/>
      <c r="Q116" s="243"/>
      <c r="R116" s="243"/>
      <c r="S116" s="243"/>
      <c r="T116" s="244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5" t="s">
        <v>126</v>
      </c>
      <c r="AU116" s="245" t="s">
        <v>79</v>
      </c>
      <c r="AV116" s="13" t="s">
        <v>79</v>
      </c>
      <c r="AW116" s="13" t="s">
        <v>31</v>
      </c>
      <c r="AX116" s="13" t="s">
        <v>69</v>
      </c>
      <c r="AY116" s="245" t="s">
        <v>115</v>
      </c>
    </row>
    <row r="117" s="14" customFormat="1">
      <c r="A117" s="14"/>
      <c r="B117" s="246"/>
      <c r="C117" s="247"/>
      <c r="D117" s="231" t="s">
        <v>126</v>
      </c>
      <c r="E117" s="248" t="s">
        <v>19</v>
      </c>
      <c r="F117" s="249" t="s">
        <v>128</v>
      </c>
      <c r="G117" s="247"/>
      <c r="H117" s="250">
        <v>13.414</v>
      </c>
      <c r="I117" s="251"/>
      <c r="J117" s="247"/>
      <c r="K117" s="247"/>
      <c r="L117" s="252"/>
      <c r="M117" s="253"/>
      <c r="N117" s="254"/>
      <c r="O117" s="254"/>
      <c r="P117" s="254"/>
      <c r="Q117" s="254"/>
      <c r="R117" s="254"/>
      <c r="S117" s="254"/>
      <c r="T117" s="255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6" t="s">
        <v>126</v>
      </c>
      <c r="AU117" s="256" t="s">
        <v>79</v>
      </c>
      <c r="AV117" s="14" t="s">
        <v>122</v>
      </c>
      <c r="AW117" s="14" t="s">
        <v>31</v>
      </c>
      <c r="AX117" s="14" t="s">
        <v>77</v>
      </c>
      <c r="AY117" s="256" t="s">
        <v>115</v>
      </c>
    </row>
    <row r="118" s="2" customFormat="1" ht="16.5" customHeight="1">
      <c r="A118" s="38"/>
      <c r="B118" s="39"/>
      <c r="C118" s="218" t="s">
        <v>182</v>
      </c>
      <c r="D118" s="218" t="s">
        <v>117</v>
      </c>
      <c r="E118" s="219" t="s">
        <v>171</v>
      </c>
      <c r="F118" s="220" t="s">
        <v>172</v>
      </c>
      <c r="G118" s="221" t="s">
        <v>161</v>
      </c>
      <c r="H118" s="222">
        <v>27000</v>
      </c>
      <c r="I118" s="223"/>
      <c r="J118" s="224">
        <f>ROUND(I118*H118,2)</f>
        <v>0</v>
      </c>
      <c r="K118" s="220" t="s">
        <v>121</v>
      </c>
      <c r="L118" s="44"/>
      <c r="M118" s="225" t="s">
        <v>19</v>
      </c>
      <c r="N118" s="226" t="s">
        <v>40</v>
      </c>
      <c r="O118" s="84"/>
      <c r="P118" s="227">
        <f>O118*H118</f>
        <v>0</v>
      </c>
      <c r="Q118" s="227">
        <v>0</v>
      </c>
      <c r="R118" s="227">
        <f>Q118*H118</f>
        <v>0</v>
      </c>
      <c r="S118" s="227">
        <v>0</v>
      </c>
      <c r="T118" s="228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29" t="s">
        <v>122</v>
      </c>
      <c r="AT118" s="229" t="s">
        <v>117</v>
      </c>
      <c r="AU118" s="229" t="s">
        <v>79</v>
      </c>
      <c r="AY118" s="17" t="s">
        <v>115</v>
      </c>
      <c r="BE118" s="230">
        <f>IF(N118="základní",J118,0)</f>
        <v>0</v>
      </c>
      <c r="BF118" s="230">
        <f>IF(N118="snížená",J118,0)</f>
        <v>0</v>
      </c>
      <c r="BG118" s="230">
        <f>IF(N118="zákl. přenesená",J118,0)</f>
        <v>0</v>
      </c>
      <c r="BH118" s="230">
        <f>IF(N118="sníž. přenesená",J118,0)</f>
        <v>0</v>
      </c>
      <c r="BI118" s="230">
        <f>IF(N118="nulová",J118,0)</f>
        <v>0</v>
      </c>
      <c r="BJ118" s="17" t="s">
        <v>77</v>
      </c>
      <c r="BK118" s="230">
        <f>ROUND(I118*H118,2)</f>
        <v>0</v>
      </c>
      <c r="BL118" s="17" t="s">
        <v>122</v>
      </c>
      <c r="BM118" s="229" t="s">
        <v>248</v>
      </c>
    </row>
    <row r="119" s="2" customFormat="1">
      <c r="A119" s="38"/>
      <c r="B119" s="39"/>
      <c r="C119" s="40"/>
      <c r="D119" s="231" t="s">
        <v>124</v>
      </c>
      <c r="E119" s="40"/>
      <c r="F119" s="232" t="s">
        <v>174</v>
      </c>
      <c r="G119" s="40"/>
      <c r="H119" s="40"/>
      <c r="I119" s="136"/>
      <c r="J119" s="40"/>
      <c r="K119" s="40"/>
      <c r="L119" s="44"/>
      <c r="M119" s="233"/>
      <c r="N119" s="234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124</v>
      </c>
      <c r="AU119" s="17" t="s">
        <v>79</v>
      </c>
    </row>
    <row r="120" s="13" customFormat="1">
      <c r="A120" s="13"/>
      <c r="B120" s="235"/>
      <c r="C120" s="236"/>
      <c r="D120" s="231" t="s">
        <v>126</v>
      </c>
      <c r="E120" s="237" t="s">
        <v>19</v>
      </c>
      <c r="F120" s="238" t="s">
        <v>249</v>
      </c>
      <c r="G120" s="236"/>
      <c r="H120" s="239">
        <v>27000</v>
      </c>
      <c r="I120" s="240"/>
      <c r="J120" s="236"/>
      <c r="K120" s="236"/>
      <c r="L120" s="241"/>
      <c r="M120" s="242"/>
      <c r="N120" s="243"/>
      <c r="O120" s="243"/>
      <c r="P120" s="243"/>
      <c r="Q120" s="243"/>
      <c r="R120" s="243"/>
      <c r="S120" s="243"/>
      <c r="T120" s="244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5" t="s">
        <v>126</v>
      </c>
      <c r="AU120" s="245" t="s">
        <v>79</v>
      </c>
      <c r="AV120" s="13" t="s">
        <v>79</v>
      </c>
      <c r="AW120" s="13" t="s">
        <v>31</v>
      </c>
      <c r="AX120" s="13" t="s">
        <v>69</v>
      </c>
      <c r="AY120" s="245" t="s">
        <v>115</v>
      </c>
    </row>
    <row r="121" s="14" customFormat="1">
      <c r="A121" s="14"/>
      <c r="B121" s="246"/>
      <c r="C121" s="247"/>
      <c r="D121" s="231" t="s">
        <v>126</v>
      </c>
      <c r="E121" s="248" t="s">
        <v>19</v>
      </c>
      <c r="F121" s="249" t="s">
        <v>128</v>
      </c>
      <c r="G121" s="247"/>
      <c r="H121" s="250">
        <v>27000</v>
      </c>
      <c r="I121" s="251"/>
      <c r="J121" s="247"/>
      <c r="K121" s="247"/>
      <c r="L121" s="252"/>
      <c r="M121" s="253"/>
      <c r="N121" s="254"/>
      <c r="O121" s="254"/>
      <c r="P121" s="254"/>
      <c r="Q121" s="254"/>
      <c r="R121" s="254"/>
      <c r="S121" s="254"/>
      <c r="T121" s="255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6" t="s">
        <v>126</v>
      </c>
      <c r="AU121" s="256" t="s">
        <v>79</v>
      </c>
      <c r="AV121" s="14" t="s">
        <v>122</v>
      </c>
      <c r="AW121" s="14" t="s">
        <v>31</v>
      </c>
      <c r="AX121" s="14" t="s">
        <v>77</v>
      </c>
      <c r="AY121" s="256" t="s">
        <v>115</v>
      </c>
    </row>
    <row r="122" s="2" customFormat="1" ht="16.5" customHeight="1">
      <c r="A122" s="38"/>
      <c r="B122" s="39"/>
      <c r="C122" s="218" t="s">
        <v>188</v>
      </c>
      <c r="D122" s="218" t="s">
        <v>117</v>
      </c>
      <c r="E122" s="219" t="s">
        <v>183</v>
      </c>
      <c r="F122" s="220" t="s">
        <v>184</v>
      </c>
      <c r="G122" s="221" t="s">
        <v>120</v>
      </c>
      <c r="H122" s="222">
        <v>1427</v>
      </c>
      <c r="I122" s="223"/>
      <c r="J122" s="224">
        <f>ROUND(I122*H122,2)</f>
        <v>0</v>
      </c>
      <c r="K122" s="220" t="s">
        <v>121</v>
      </c>
      <c r="L122" s="44"/>
      <c r="M122" s="225" t="s">
        <v>19</v>
      </c>
      <c r="N122" s="226" t="s">
        <v>40</v>
      </c>
      <c r="O122" s="84"/>
      <c r="P122" s="227">
        <f>O122*H122</f>
        <v>0</v>
      </c>
      <c r="Q122" s="227">
        <v>0</v>
      </c>
      <c r="R122" s="227">
        <f>Q122*H122</f>
        <v>0</v>
      </c>
      <c r="S122" s="227">
        <v>0</v>
      </c>
      <c r="T122" s="228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9" t="s">
        <v>122</v>
      </c>
      <c r="AT122" s="229" t="s">
        <v>117</v>
      </c>
      <c r="AU122" s="229" t="s">
        <v>79</v>
      </c>
      <c r="AY122" s="17" t="s">
        <v>115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17" t="s">
        <v>77</v>
      </c>
      <c r="BK122" s="230">
        <f>ROUND(I122*H122,2)</f>
        <v>0</v>
      </c>
      <c r="BL122" s="17" t="s">
        <v>122</v>
      </c>
      <c r="BM122" s="229" t="s">
        <v>250</v>
      </c>
    </row>
    <row r="123" s="2" customFormat="1">
      <c r="A123" s="38"/>
      <c r="B123" s="39"/>
      <c r="C123" s="40"/>
      <c r="D123" s="231" t="s">
        <v>124</v>
      </c>
      <c r="E123" s="40"/>
      <c r="F123" s="232" t="s">
        <v>186</v>
      </c>
      <c r="G123" s="40"/>
      <c r="H123" s="40"/>
      <c r="I123" s="136"/>
      <c r="J123" s="40"/>
      <c r="K123" s="40"/>
      <c r="L123" s="44"/>
      <c r="M123" s="233"/>
      <c r="N123" s="234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124</v>
      </c>
      <c r="AU123" s="17" t="s">
        <v>79</v>
      </c>
    </row>
    <row r="124" s="13" customFormat="1">
      <c r="A124" s="13"/>
      <c r="B124" s="235"/>
      <c r="C124" s="236"/>
      <c r="D124" s="231" t="s">
        <v>126</v>
      </c>
      <c r="E124" s="237" t="s">
        <v>19</v>
      </c>
      <c r="F124" s="238" t="s">
        <v>251</v>
      </c>
      <c r="G124" s="236"/>
      <c r="H124" s="239">
        <v>1427</v>
      </c>
      <c r="I124" s="240"/>
      <c r="J124" s="236"/>
      <c r="K124" s="236"/>
      <c r="L124" s="241"/>
      <c r="M124" s="242"/>
      <c r="N124" s="243"/>
      <c r="O124" s="243"/>
      <c r="P124" s="243"/>
      <c r="Q124" s="243"/>
      <c r="R124" s="243"/>
      <c r="S124" s="243"/>
      <c r="T124" s="244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5" t="s">
        <v>126</v>
      </c>
      <c r="AU124" s="245" t="s">
        <v>79</v>
      </c>
      <c r="AV124" s="13" t="s">
        <v>79</v>
      </c>
      <c r="AW124" s="13" t="s">
        <v>31</v>
      </c>
      <c r="AX124" s="13" t="s">
        <v>69</v>
      </c>
      <c r="AY124" s="245" t="s">
        <v>115</v>
      </c>
    </row>
    <row r="125" s="14" customFormat="1">
      <c r="A125" s="14"/>
      <c r="B125" s="246"/>
      <c r="C125" s="247"/>
      <c r="D125" s="231" t="s">
        <v>126</v>
      </c>
      <c r="E125" s="248" t="s">
        <v>19</v>
      </c>
      <c r="F125" s="249" t="s">
        <v>128</v>
      </c>
      <c r="G125" s="247"/>
      <c r="H125" s="250">
        <v>1427</v>
      </c>
      <c r="I125" s="251"/>
      <c r="J125" s="247"/>
      <c r="K125" s="247"/>
      <c r="L125" s="252"/>
      <c r="M125" s="253"/>
      <c r="N125" s="254"/>
      <c r="O125" s="254"/>
      <c r="P125" s="254"/>
      <c r="Q125" s="254"/>
      <c r="R125" s="254"/>
      <c r="S125" s="254"/>
      <c r="T125" s="255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6" t="s">
        <v>126</v>
      </c>
      <c r="AU125" s="256" t="s">
        <v>79</v>
      </c>
      <c r="AV125" s="14" t="s">
        <v>122</v>
      </c>
      <c r="AW125" s="14" t="s">
        <v>31</v>
      </c>
      <c r="AX125" s="14" t="s">
        <v>77</v>
      </c>
      <c r="AY125" s="256" t="s">
        <v>115</v>
      </c>
    </row>
    <row r="126" s="2" customFormat="1" ht="16.5" customHeight="1">
      <c r="A126" s="38"/>
      <c r="B126" s="39"/>
      <c r="C126" s="257" t="s">
        <v>194</v>
      </c>
      <c r="D126" s="257" t="s">
        <v>135</v>
      </c>
      <c r="E126" s="258" t="s">
        <v>189</v>
      </c>
      <c r="F126" s="259" t="s">
        <v>190</v>
      </c>
      <c r="G126" s="260" t="s">
        <v>191</v>
      </c>
      <c r="H126" s="261">
        <v>28.539999999999999</v>
      </c>
      <c r="I126" s="262"/>
      <c r="J126" s="263">
        <f>ROUND(I126*H126,2)</f>
        <v>0</v>
      </c>
      <c r="K126" s="259" t="s">
        <v>121</v>
      </c>
      <c r="L126" s="264"/>
      <c r="M126" s="265" t="s">
        <v>19</v>
      </c>
      <c r="N126" s="266" t="s">
        <v>40</v>
      </c>
      <c r="O126" s="84"/>
      <c r="P126" s="227">
        <f>O126*H126</f>
        <v>0</v>
      </c>
      <c r="Q126" s="227">
        <v>0.001</v>
      </c>
      <c r="R126" s="227">
        <f>Q126*H126</f>
        <v>0.028539999999999999</v>
      </c>
      <c r="S126" s="227">
        <v>0</v>
      </c>
      <c r="T126" s="22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9" t="s">
        <v>138</v>
      </c>
      <c r="AT126" s="229" t="s">
        <v>135</v>
      </c>
      <c r="AU126" s="229" t="s">
        <v>79</v>
      </c>
      <c r="AY126" s="17" t="s">
        <v>115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77</v>
      </c>
      <c r="BK126" s="230">
        <f>ROUND(I126*H126,2)</f>
        <v>0</v>
      </c>
      <c r="BL126" s="17" t="s">
        <v>122</v>
      </c>
      <c r="BM126" s="229" t="s">
        <v>252</v>
      </c>
    </row>
    <row r="127" s="2" customFormat="1">
      <c r="A127" s="38"/>
      <c r="B127" s="39"/>
      <c r="C127" s="40"/>
      <c r="D127" s="231" t="s">
        <v>124</v>
      </c>
      <c r="E127" s="40"/>
      <c r="F127" s="232" t="s">
        <v>190</v>
      </c>
      <c r="G127" s="40"/>
      <c r="H127" s="40"/>
      <c r="I127" s="136"/>
      <c r="J127" s="40"/>
      <c r="K127" s="40"/>
      <c r="L127" s="44"/>
      <c r="M127" s="233"/>
      <c r="N127" s="234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124</v>
      </c>
      <c r="AU127" s="17" t="s">
        <v>79</v>
      </c>
    </row>
    <row r="128" s="13" customFormat="1">
      <c r="A128" s="13"/>
      <c r="B128" s="235"/>
      <c r="C128" s="236"/>
      <c r="D128" s="231" t="s">
        <v>126</v>
      </c>
      <c r="E128" s="237" t="s">
        <v>19</v>
      </c>
      <c r="F128" s="238" t="s">
        <v>253</v>
      </c>
      <c r="G128" s="236"/>
      <c r="H128" s="239">
        <v>28.539999999999999</v>
      </c>
      <c r="I128" s="240"/>
      <c r="J128" s="236"/>
      <c r="K128" s="236"/>
      <c r="L128" s="241"/>
      <c r="M128" s="242"/>
      <c r="N128" s="243"/>
      <c r="O128" s="243"/>
      <c r="P128" s="243"/>
      <c r="Q128" s="243"/>
      <c r="R128" s="243"/>
      <c r="S128" s="243"/>
      <c r="T128" s="244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5" t="s">
        <v>126</v>
      </c>
      <c r="AU128" s="245" t="s">
        <v>79</v>
      </c>
      <c r="AV128" s="13" t="s">
        <v>79</v>
      </c>
      <c r="AW128" s="13" t="s">
        <v>31</v>
      </c>
      <c r="AX128" s="13" t="s">
        <v>69</v>
      </c>
      <c r="AY128" s="245" t="s">
        <v>115</v>
      </c>
    </row>
    <row r="129" s="14" customFormat="1">
      <c r="A129" s="14"/>
      <c r="B129" s="246"/>
      <c r="C129" s="247"/>
      <c r="D129" s="231" t="s">
        <v>126</v>
      </c>
      <c r="E129" s="248" t="s">
        <v>19</v>
      </c>
      <c r="F129" s="249" t="s">
        <v>128</v>
      </c>
      <c r="G129" s="247"/>
      <c r="H129" s="250">
        <v>28.539999999999999</v>
      </c>
      <c r="I129" s="251"/>
      <c r="J129" s="247"/>
      <c r="K129" s="247"/>
      <c r="L129" s="252"/>
      <c r="M129" s="253"/>
      <c r="N129" s="254"/>
      <c r="O129" s="254"/>
      <c r="P129" s="254"/>
      <c r="Q129" s="254"/>
      <c r="R129" s="254"/>
      <c r="S129" s="254"/>
      <c r="T129" s="255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6" t="s">
        <v>126</v>
      </c>
      <c r="AU129" s="256" t="s">
        <v>79</v>
      </c>
      <c r="AV129" s="14" t="s">
        <v>122</v>
      </c>
      <c r="AW129" s="14" t="s">
        <v>31</v>
      </c>
      <c r="AX129" s="14" t="s">
        <v>77</v>
      </c>
      <c r="AY129" s="256" t="s">
        <v>115</v>
      </c>
    </row>
    <row r="130" s="2" customFormat="1" ht="16.5" customHeight="1">
      <c r="A130" s="38"/>
      <c r="B130" s="39"/>
      <c r="C130" s="218" t="s">
        <v>200</v>
      </c>
      <c r="D130" s="218" t="s">
        <v>117</v>
      </c>
      <c r="E130" s="219" t="s">
        <v>201</v>
      </c>
      <c r="F130" s="220" t="s">
        <v>202</v>
      </c>
      <c r="G130" s="221" t="s">
        <v>120</v>
      </c>
      <c r="H130" s="222">
        <v>2854</v>
      </c>
      <c r="I130" s="223"/>
      <c r="J130" s="224">
        <f>ROUND(I130*H130,2)</f>
        <v>0</v>
      </c>
      <c r="K130" s="220" t="s">
        <v>121</v>
      </c>
      <c r="L130" s="44"/>
      <c r="M130" s="225" t="s">
        <v>19</v>
      </c>
      <c r="N130" s="226" t="s">
        <v>40</v>
      </c>
      <c r="O130" s="84"/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122</v>
      </c>
      <c r="AT130" s="229" t="s">
        <v>117</v>
      </c>
      <c r="AU130" s="229" t="s">
        <v>79</v>
      </c>
      <c r="AY130" s="17" t="s">
        <v>115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77</v>
      </c>
      <c r="BK130" s="230">
        <f>ROUND(I130*H130,2)</f>
        <v>0</v>
      </c>
      <c r="BL130" s="17" t="s">
        <v>122</v>
      </c>
      <c r="BM130" s="229" t="s">
        <v>254</v>
      </c>
    </row>
    <row r="131" s="2" customFormat="1">
      <c r="A131" s="38"/>
      <c r="B131" s="39"/>
      <c r="C131" s="40"/>
      <c r="D131" s="231" t="s">
        <v>124</v>
      </c>
      <c r="E131" s="40"/>
      <c r="F131" s="232" t="s">
        <v>204</v>
      </c>
      <c r="G131" s="40"/>
      <c r="H131" s="40"/>
      <c r="I131" s="136"/>
      <c r="J131" s="40"/>
      <c r="K131" s="40"/>
      <c r="L131" s="44"/>
      <c r="M131" s="233"/>
      <c r="N131" s="234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124</v>
      </c>
      <c r="AU131" s="17" t="s">
        <v>79</v>
      </c>
    </row>
    <row r="132" s="13" customFormat="1">
      <c r="A132" s="13"/>
      <c r="B132" s="235"/>
      <c r="C132" s="236"/>
      <c r="D132" s="231" t="s">
        <v>126</v>
      </c>
      <c r="E132" s="237" t="s">
        <v>19</v>
      </c>
      <c r="F132" s="238" t="s">
        <v>255</v>
      </c>
      <c r="G132" s="236"/>
      <c r="H132" s="239">
        <v>2854</v>
      </c>
      <c r="I132" s="240"/>
      <c r="J132" s="236"/>
      <c r="K132" s="236"/>
      <c r="L132" s="241"/>
      <c r="M132" s="242"/>
      <c r="N132" s="243"/>
      <c r="O132" s="243"/>
      <c r="P132" s="243"/>
      <c r="Q132" s="243"/>
      <c r="R132" s="243"/>
      <c r="S132" s="243"/>
      <c r="T132" s="24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5" t="s">
        <v>126</v>
      </c>
      <c r="AU132" s="245" t="s">
        <v>79</v>
      </c>
      <c r="AV132" s="13" t="s">
        <v>79</v>
      </c>
      <c r="AW132" s="13" t="s">
        <v>31</v>
      </c>
      <c r="AX132" s="13" t="s">
        <v>69</v>
      </c>
      <c r="AY132" s="245" t="s">
        <v>115</v>
      </c>
    </row>
    <row r="133" s="14" customFormat="1">
      <c r="A133" s="14"/>
      <c r="B133" s="246"/>
      <c r="C133" s="247"/>
      <c r="D133" s="231" t="s">
        <v>126</v>
      </c>
      <c r="E133" s="248" t="s">
        <v>19</v>
      </c>
      <c r="F133" s="249" t="s">
        <v>128</v>
      </c>
      <c r="G133" s="247"/>
      <c r="H133" s="250">
        <v>2854</v>
      </c>
      <c r="I133" s="251"/>
      <c r="J133" s="247"/>
      <c r="K133" s="247"/>
      <c r="L133" s="252"/>
      <c r="M133" s="253"/>
      <c r="N133" s="254"/>
      <c r="O133" s="254"/>
      <c r="P133" s="254"/>
      <c r="Q133" s="254"/>
      <c r="R133" s="254"/>
      <c r="S133" s="254"/>
      <c r="T133" s="255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6" t="s">
        <v>126</v>
      </c>
      <c r="AU133" s="256" t="s">
        <v>79</v>
      </c>
      <c r="AV133" s="14" t="s">
        <v>122</v>
      </c>
      <c r="AW133" s="14" t="s">
        <v>31</v>
      </c>
      <c r="AX133" s="14" t="s">
        <v>77</v>
      </c>
      <c r="AY133" s="256" t="s">
        <v>115</v>
      </c>
    </row>
    <row r="134" s="2" customFormat="1" ht="16.5" customHeight="1">
      <c r="A134" s="38"/>
      <c r="B134" s="39"/>
      <c r="C134" s="218" t="s">
        <v>8</v>
      </c>
      <c r="D134" s="218" t="s">
        <v>117</v>
      </c>
      <c r="E134" s="219" t="s">
        <v>206</v>
      </c>
      <c r="F134" s="220" t="s">
        <v>207</v>
      </c>
      <c r="G134" s="221" t="s">
        <v>167</v>
      </c>
      <c r="H134" s="222">
        <v>482.53500000000002</v>
      </c>
      <c r="I134" s="223"/>
      <c r="J134" s="224">
        <f>ROUND(I134*H134,2)</f>
        <v>0</v>
      </c>
      <c r="K134" s="220" t="s">
        <v>121</v>
      </c>
      <c r="L134" s="44"/>
      <c r="M134" s="225" t="s">
        <v>19</v>
      </c>
      <c r="N134" s="226" t="s">
        <v>40</v>
      </c>
      <c r="O134" s="84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122</v>
      </c>
      <c r="AT134" s="229" t="s">
        <v>117</v>
      </c>
      <c r="AU134" s="229" t="s">
        <v>79</v>
      </c>
      <c r="AY134" s="17" t="s">
        <v>115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77</v>
      </c>
      <c r="BK134" s="230">
        <f>ROUND(I134*H134,2)</f>
        <v>0</v>
      </c>
      <c r="BL134" s="17" t="s">
        <v>122</v>
      </c>
      <c r="BM134" s="229" t="s">
        <v>256</v>
      </c>
    </row>
    <row r="135" s="2" customFormat="1">
      <c r="A135" s="38"/>
      <c r="B135" s="39"/>
      <c r="C135" s="40"/>
      <c r="D135" s="231" t="s">
        <v>124</v>
      </c>
      <c r="E135" s="40"/>
      <c r="F135" s="232" t="s">
        <v>209</v>
      </c>
      <c r="G135" s="40"/>
      <c r="H135" s="40"/>
      <c r="I135" s="136"/>
      <c r="J135" s="40"/>
      <c r="K135" s="40"/>
      <c r="L135" s="44"/>
      <c r="M135" s="233"/>
      <c r="N135" s="234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124</v>
      </c>
      <c r="AU135" s="17" t="s">
        <v>79</v>
      </c>
    </row>
    <row r="136" s="13" customFormat="1">
      <c r="A136" s="13"/>
      <c r="B136" s="235"/>
      <c r="C136" s="236"/>
      <c r="D136" s="231" t="s">
        <v>126</v>
      </c>
      <c r="E136" s="237" t="s">
        <v>19</v>
      </c>
      <c r="F136" s="238" t="s">
        <v>257</v>
      </c>
      <c r="G136" s="236"/>
      <c r="H136" s="239">
        <v>482.53500000000002</v>
      </c>
      <c r="I136" s="240"/>
      <c r="J136" s="236"/>
      <c r="K136" s="236"/>
      <c r="L136" s="241"/>
      <c r="M136" s="242"/>
      <c r="N136" s="243"/>
      <c r="O136" s="243"/>
      <c r="P136" s="243"/>
      <c r="Q136" s="243"/>
      <c r="R136" s="243"/>
      <c r="S136" s="243"/>
      <c r="T136" s="24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5" t="s">
        <v>126</v>
      </c>
      <c r="AU136" s="245" t="s">
        <v>79</v>
      </c>
      <c r="AV136" s="13" t="s">
        <v>79</v>
      </c>
      <c r="AW136" s="13" t="s">
        <v>31</v>
      </c>
      <c r="AX136" s="13" t="s">
        <v>69</v>
      </c>
      <c r="AY136" s="245" t="s">
        <v>115</v>
      </c>
    </row>
    <row r="137" s="14" customFormat="1">
      <c r="A137" s="14"/>
      <c r="B137" s="246"/>
      <c r="C137" s="247"/>
      <c r="D137" s="231" t="s">
        <v>126</v>
      </c>
      <c r="E137" s="248" t="s">
        <v>19</v>
      </c>
      <c r="F137" s="249" t="s">
        <v>128</v>
      </c>
      <c r="G137" s="247"/>
      <c r="H137" s="250">
        <v>482.53500000000002</v>
      </c>
      <c r="I137" s="251"/>
      <c r="J137" s="247"/>
      <c r="K137" s="247"/>
      <c r="L137" s="252"/>
      <c r="M137" s="253"/>
      <c r="N137" s="254"/>
      <c r="O137" s="254"/>
      <c r="P137" s="254"/>
      <c r="Q137" s="254"/>
      <c r="R137" s="254"/>
      <c r="S137" s="254"/>
      <c r="T137" s="255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6" t="s">
        <v>126</v>
      </c>
      <c r="AU137" s="256" t="s">
        <v>79</v>
      </c>
      <c r="AV137" s="14" t="s">
        <v>122</v>
      </c>
      <c r="AW137" s="14" t="s">
        <v>31</v>
      </c>
      <c r="AX137" s="14" t="s">
        <v>77</v>
      </c>
      <c r="AY137" s="256" t="s">
        <v>115</v>
      </c>
    </row>
    <row r="138" s="2" customFormat="1" ht="16.5" customHeight="1">
      <c r="A138" s="38"/>
      <c r="B138" s="39"/>
      <c r="C138" s="218" t="s">
        <v>211</v>
      </c>
      <c r="D138" s="218" t="s">
        <v>117</v>
      </c>
      <c r="E138" s="219" t="s">
        <v>212</v>
      </c>
      <c r="F138" s="220" t="s">
        <v>213</v>
      </c>
      <c r="G138" s="221" t="s">
        <v>167</v>
      </c>
      <c r="H138" s="222">
        <v>482.53500000000002</v>
      </c>
      <c r="I138" s="223"/>
      <c r="J138" s="224">
        <f>ROUND(I138*H138,2)</f>
        <v>0</v>
      </c>
      <c r="K138" s="220" t="s">
        <v>121</v>
      </c>
      <c r="L138" s="44"/>
      <c r="M138" s="225" t="s">
        <v>19</v>
      </c>
      <c r="N138" s="226" t="s">
        <v>40</v>
      </c>
      <c r="O138" s="84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122</v>
      </c>
      <c r="AT138" s="229" t="s">
        <v>117</v>
      </c>
      <c r="AU138" s="229" t="s">
        <v>79</v>
      </c>
      <c r="AY138" s="17" t="s">
        <v>115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77</v>
      </c>
      <c r="BK138" s="230">
        <f>ROUND(I138*H138,2)</f>
        <v>0</v>
      </c>
      <c r="BL138" s="17" t="s">
        <v>122</v>
      </c>
      <c r="BM138" s="229" t="s">
        <v>258</v>
      </c>
    </row>
    <row r="139" s="2" customFormat="1">
      <c r="A139" s="38"/>
      <c r="B139" s="39"/>
      <c r="C139" s="40"/>
      <c r="D139" s="231" t="s">
        <v>124</v>
      </c>
      <c r="E139" s="40"/>
      <c r="F139" s="232" t="s">
        <v>215</v>
      </c>
      <c r="G139" s="40"/>
      <c r="H139" s="40"/>
      <c r="I139" s="136"/>
      <c r="J139" s="40"/>
      <c r="K139" s="40"/>
      <c r="L139" s="44"/>
      <c r="M139" s="233"/>
      <c r="N139" s="234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124</v>
      </c>
      <c r="AU139" s="17" t="s">
        <v>79</v>
      </c>
    </row>
    <row r="140" s="13" customFormat="1">
      <c r="A140" s="13"/>
      <c r="B140" s="235"/>
      <c r="C140" s="236"/>
      <c r="D140" s="231" t="s">
        <v>126</v>
      </c>
      <c r="E140" s="237" t="s">
        <v>19</v>
      </c>
      <c r="F140" s="238" t="s">
        <v>257</v>
      </c>
      <c r="G140" s="236"/>
      <c r="H140" s="239">
        <v>482.53500000000002</v>
      </c>
      <c r="I140" s="240"/>
      <c r="J140" s="236"/>
      <c r="K140" s="236"/>
      <c r="L140" s="241"/>
      <c r="M140" s="242"/>
      <c r="N140" s="243"/>
      <c r="O140" s="243"/>
      <c r="P140" s="243"/>
      <c r="Q140" s="243"/>
      <c r="R140" s="243"/>
      <c r="S140" s="243"/>
      <c r="T140" s="24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5" t="s">
        <v>126</v>
      </c>
      <c r="AU140" s="245" t="s">
        <v>79</v>
      </c>
      <c r="AV140" s="13" t="s">
        <v>79</v>
      </c>
      <c r="AW140" s="13" t="s">
        <v>31</v>
      </c>
      <c r="AX140" s="13" t="s">
        <v>69</v>
      </c>
      <c r="AY140" s="245" t="s">
        <v>115</v>
      </c>
    </row>
    <row r="141" s="14" customFormat="1">
      <c r="A141" s="14"/>
      <c r="B141" s="246"/>
      <c r="C141" s="247"/>
      <c r="D141" s="231" t="s">
        <v>126</v>
      </c>
      <c r="E141" s="248" t="s">
        <v>19</v>
      </c>
      <c r="F141" s="249" t="s">
        <v>128</v>
      </c>
      <c r="G141" s="247"/>
      <c r="H141" s="250">
        <v>482.53500000000002</v>
      </c>
      <c r="I141" s="251"/>
      <c r="J141" s="247"/>
      <c r="K141" s="247"/>
      <c r="L141" s="252"/>
      <c r="M141" s="253"/>
      <c r="N141" s="254"/>
      <c r="O141" s="254"/>
      <c r="P141" s="254"/>
      <c r="Q141" s="254"/>
      <c r="R141" s="254"/>
      <c r="S141" s="254"/>
      <c r="T141" s="255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6" t="s">
        <v>126</v>
      </c>
      <c r="AU141" s="256" t="s">
        <v>79</v>
      </c>
      <c r="AV141" s="14" t="s">
        <v>122</v>
      </c>
      <c r="AW141" s="14" t="s">
        <v>31</v>
      </c>
      <c r="AX141" s="14" t="s">
        <v>77</v>
      </c>
      <c r="AY141" s="256" t="s">
        <v>115</v>
      </c>
    </row>
    <row r="142" s="12" customFormat="1" ht="22.8" customHeight="1">
      <c r="A142" s="12"/>
      <c r="B142" s="202"/>
      <c r="C142" s="203"/>
      <c r="D142" s="204" t="s">
        <v>68</v>
      </c>
      <c r="E142" s="216" t="s">
        <v>134</v>
      </c>
      <c r="F142" s="216" t="s">
        <v>216</v>
      </c>
      <c r="G142" s="203"/>
      <c r="H142" s="203"/>
      <c r="I142" s="206"/>
      <c r="J142" s="217">
        <f>BK142</f>
        <v>0</v>
      </c>
      <c r="K142" s="203"/>
      <c r="L142" s="208"/>
      <c r="M142" s="209"/>
      <c r="N142" s="210"/>
      <c r="O142" s="210"/>
      <c r="P142" s="211">
        <f>SUM(P143:P146)</f>
        <v>0</v>
      </c>
      <c r="Q142" s="210"/>
      <c r="R142" s="211">
        <f>SUM(R143:R146)</f>
        <v>0.39859800000000001</v>
      </c>
      <c r="S142" s="210"/>
      <c r="T142" s="212">
        <f>SUM(T143:T146)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3" t="s">
        <v>77</v>
      </c>
      <c r="AT142" s="214" t="s">
        <v>68</v>
      </c>
      <c r="AU142" s="214" t="s">
        <v>77</v>
      </c>
      <c r="AY142" s="213" t="s">
        <v>115</v>
      </c>
      <c r="BK142" s="215">
        <f>SUM(BK143:BK146)</f>
        <v>0</v>
      </c>
    </row>
    <row r="143" s="2" customFormat="1" ht="16.5" customHeight="1">
      <c r="A143" s="38"/>
      <c r="B143" s="39"/>
      <c r="C143" s="218" t="s">
        <v>217</v>
      </c>
      <c r="D143" s="218" t="s">
        <v>117</v>
      </c>
      <c r="E143" s="219" t="s">
        <v>218</v>
      </c>
      <c r="F143" s="220" t="s">
        <v>219</v>
      </c>
      <c r="G143" s="221" t="s">
        <v>143</v>
      </c>
      <c r="H143" s="222">
        <v>64.290000000000006</v>
      </c>
      <c r="I143" s="223"/>
      <c r="J143" s="224">
        <f>ROUND(I143*H143,2)</f>
        <v>0</v>
      </c>
      <c r="K143" s="220" t="s">
        <v>121</v>
      </c>
      <c r="L143" s="44"/>
      <c r="M143" s="225" t="s">
        <v>19</v>
      </c>
      <c r="N143" s="226" t="s">
        <v>40</v>
      </c>
      <c r="O143" s="84"/>
      <c r="P143" s="227">
        <f>O143*H143</f>
        <v>0</v>
      </c>
      <c r="Q143" s="227">
        <v>0.0061999999999999998</v>
      </c>
      <c r="R143" s="227">
        <f>Q143*H143</f>
        <v>0.39859800000000001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122</v>
      </c>
      <c r="AT143" s="229" t="s">
        <v>117</v>
      </c>
      <c r="AU143" s="229" t="s">
        <v>79</v>
      </c>
      <c r="AY143" s="17" t="s">
        <v>115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77</v>
      </c>
      <c r="BK143" s="230">
        <f>ROUND(I143*H143,2)</f>
        <v>0</v>
      </c>
      <c r="BL143" s="17" t="s">
        <v>122</v>
      </c>
      <c r="BM143" s="229" t="s">
        <v>259</v>
      </c>
    </row>
    <row r="144" s="2" customFormat="1">
      <c r="A144" s="38"/>
      <c r="B144" s="39"/>
      <c r="C144" s="40"/>
      <c r="D144" s="231" t="s">
        <v>124</v>
      </c>
      <c r="E144" s="40"/>
      <c r="F144" s="232" t="s">
        <v>221</v>
      </c>
      <c r="G144" s="40"/>
      <c r="H144" s="40"/>
      <c r="I144" s="136"/>
      <c r="J144" s="40"/>
      <c r="K144" s="40"/>
      <c r="L144" s="44"/>
      <c r="M144" s="233"/>
      <c r="N144" s="234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124</v>
      </c>
      <c r="AU144" s="17" t="s">
        <v>79</v>
      </c>
    </row>
    <row r="145" s="13" customFormat="1">
      <c r="A145" s="13"/>
      <c r="B145" s="235"/>
      <c r="C145" s="236"/>
      <c r="D145" s="231" t="s">
        <v>126</v>
      </c>
      <c r="E145" s="237" t="s">
        <v>19</v>
      </c>
      <c r="F145" s="238" t="s">
        <v>260</v>
      </c>
      <c r="G145" s="236"/>
      <c r="H145" s="239">
        <v>64.290000000000006</v>
      </c>
      <c r="I145" s="240"/>
      <c r="J145" s="236"/>
      <c r="K145" s="236"/>
      <c r="L145" s="241"/>
      <c r="M145" s="242"/>
      <c r="N145" s="243"/>
      <c r="O145" s="243"/>
      <c r="P145" s="243"/>
      <c r="Q145" s="243"/>
      <c r="R145" s="243"/>
      <c r="S145" s="243"/>
      <c r="T145" s="24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5" t="s">
        <v>126</v>
      </c>
      <c r="AU145" s="245" t="s">
        <v>79</v>
      </c>
      <c r="AV145" s="13" t="s">
        <v>79</v>
      </c>
      <c r="AW145" s="13" t="s">
        <v>31</v>
      </c>
      <c r="AX145" s="13" t="s">
        <v>69</v>
      </c>
      <c r="AY145" s="245" t="s">
        <v>115</v>
      </c>
    </row>
    <row r="146" s="14" customFormat="1">
      <c r="A146" s="14"/>
      <c r="B146" s="246"/>
      <c r="C146" s="247"/>
      <c r="D146" s="231" t="s">
        <v>126</v>
      </c>
      <c r="E146" s="248" t="s">
        <v>19</v>
      </c>
      <c r="F146" s="249" t="s">
        <v>128</v>
      </c>
      <c r="G146" s="247"/>
      <c r="H146" s="250">
        <v>64.290000000000006</v>
      </c>
      <c r="I146" s="251"/>
      <c r="J146" s="247"/>
      <c r="K146" s="247"/>
      <c r="L146" s="252"/>
      <c r="M146" s="253"/>
      <c r="N146" s="254"/>
      <c r="O146" s="254"/>
      <c r="P146" s="254"/>
      <c r="Q146" s="254"/>
      <c r="R146" s="254"/>
      <c r="S146" s="254"/>
      <c r="T146" s="255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6" t="s">
        <v>126</v>
      </c>
      <c r="AU146" s="256" t="s">
        <v>79</v>
      </c>
      <c r="AV146" s="14" t="s">
        <v>122</v>
      </c>
      <c r="AW146" s="14" t="s">
        <v>31</v>
      </c>
      <c r="AX146" s="14" t="s">
        <v>77</v>
      </c>
      <c r="AY146" s="256" t="s">
        <v>115</v>
      </c>
    </row>
    <row r="147" s="12" customFormat="1" ht="22.8" customHeight="1">
      <c r="A147" s="12"/>
      <c r="B147" s="202"/>
      <c r="C147" s="203"/>
      <c r="D147" s="204" t="s">
        <v>68</v>
      </c>
      <c r="E147" s="216" t="s">
        <v>223</v>
      </c>
      <c r="F147" s="216" t="s">
        <v>224</v>
      </c>
      <c r="G147" s="203"/>
      <c r="H147" s="203"/>
      <c r="I147" s="206"/>
      <c r="J147" s="217">
        <f>BK147</f>
        <v>0</v>
      </c>
      <c r="K147" s="203"/>
      <c r="L147" s="208"/>
      <c r="M147" s="209"/>
      <c r="N147" s="210"/>
      <c r="O147" s="210"/>
      <c r="P147" s="211">
        <f>SUM(P148:P149)</f>
        <v>0</v>
      </c>
      <c r="Q147" s="210"/>
      <c r="R147" s="211">
        <f>SUM(R148:R149)</f>
        <v>0</v>
      </c>
      <c r="S147" s="210"/>
      <c r="T147" s="212">
        <f>SUM(T148:T149)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3" t="s">
        <v>77</v>
      </c>
      <c r="AT147" s="214" t="s">
        <v>68</v>
      </c>
      <c r="AU147" s="214" t="s">
        <v>77</v>
      </c>
      <c r="AY147" s="213" t="s">
        <v>115</v>
      </c>
      <c r="BK147" s="215">
        <f>SUM(BK148:BK149)</f>
        <v>0</v>
      </c>
    </row>
    <row r="148" s="2" customFormat="1" ht="16.5" customHeight="1">
      <c r="A148" s="38"/>
      <c r="B148" s="39"/>
      <c r="C148" s="218" t="s">
        <v>225</v>
      </c>
      <c r="D148" s="218" t="s">
        <v>117</v>
      </c>
      <c r="E148" s="219" t="s">
        <v>226</v>
      </c>
      <c r="F148" s="220" t="s">
        <v>227</v>
      </c>
      <c r="G148" s="221" t="s">
        <v>228</v>
      </c>
      <c r="H148" s="222">
        <v>3.7280000000000002</v>
      </c>
      <c r="I148" s="223"/>
      <c r="J148" s="224">
        <f>ROUND(I148*H148,2)</f>
        <v>0</v>
      </c>
      <c r="K148" s="220" t="s">
        <v>121</v>
      </c>
      <c r="L148" s="44"/>
      <c r="M148" s="225" t="s">
        <v>19</v>
      </c>
      <c r="N148" s="226" t="s">
        <v>40</v>
      </c>
      <c r="O148" s="84"/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9" t="s">
        <v>122</v>
      </c>
      <c r="AT148" s="229" t="s">
        <v>117</v>
      </c>
      <c r="AU148" s="229" t="s">
        <v>79</v>
      </c>
      <c r="AY148" s="17" t="s">
        <v>115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7" t="s">
        <v>77</v>
      </c>
      <c r="BK148" s="230">
        <f>ROUND(I148*H148,2)</f>
        <v>0</v>
      </c>
      <c r="BL148" s="17" t="s">
        <v>122</v>
      </c>
      <c r="BM148" s="229" t="s">
        <v>261</v>
      </c>
    </row>
    <row r="149" s="2" customFormat="1">
      <c r="A149" s="38"/>
      <c r="B149" s="39"/>
      <c r="C149" s="40"/>
      <c r="D149" s="231" t="s">
        <v>124</v>
      </c>
      <c r="E149" s="40"/>
      <c r="F149" s="232" t="s">
        <v>230</v>
      </c>
      <c r="G149" s="40"/>
      <c r="H149" s="40"/>
      <c r="I149" s="136"/>
      <c r="J149" s="40"/>
      <c r="K149" s="40"/>
      <c r="L149" s="44"/>
      <c r="M149" s="267"/>
      <c r="N149" s="268"/>
      <c r="O149" s="269"/>
      <c r="P149" s="269"/>
      <c r="Q149" s="269"/>
      <c r="R149" s="269"/>
      <c r="S149" s="269"/>
      <c r="T149" s="270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124</v>
      </c>
      <c r="AU149" s="17" t="s">
        <v>79</v>
      </c>
    </row>
    <row r="150" s="2" customFormat="1" ht="6.96" customHeight="1">
      <c r="A150" s="38"/>
      <c r="B150" s="59"/>
      <c r="C150" s="60"/>
      <c r="D150" s="60"/>
      <c r="E150" s="60"/>
      <c r="F150" s="60"/>
      <c r="G150" s="60"/>
      <c r="H150" s="60"/>
      <c r="I150" s="166"/>
      <c r="J150" s="60"/>
      <c r="K150" s="60"/>
      <c r="L150" s="44"/>
      <c r="M150" s="38"/>
      <c r="O150" s="38"/>
      <c r="P150" s="38"/>
      <c r="Q150" s="38"/>
      <c r="R150" s="38"/>
      <c r="S150" s="38"/>
      <c r="T150" s="38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</row>
  </sheetData>
  <sheetProtection sheet="1" autoFilter="0" formatColumns="0" formatRows="0" objects="1" scenarios="1" spinCount="100000" saltValue="FgrLhw9TIE5KNmBFyQidL5c2DchZnm3vY8r8u2MjXtOgHk+KqY6xDDNEyfKSOaQ4HVjHS+5mpF77ubTsX3x1QQ==" hashValue="mm1W14+MzizTnemNbCuz9igq+Lxi9iq8UfxDbtg+DDI22gOwVLeJSsCQDzNEbyLAQGnLoLcenBr8XdE4lQg59g==" algorithmName="SHA-512" password="CC35"/>
  <autoFilter ref="C82:K149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2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1"/>
      <c r="J3" s="130"/>
      <c r="K3" s="130"/>
      <c r="L3" s="20"/>
      <c r="AT3" s="17" t="s">
        <v>79</v>
      </c>
    </row>
    <row r="4" s="1" customFormat="1" ht="24.96" customHeight="1">
      <c r="B4" s="20"/>
      <c r="D4" s="132" t="s">
        <v>89</v>
      </c>
      <c r="I4" s="128"/>
      <c r="L4" s="20"/>
      <c r="M4" s="133" t="s">
        <v>10</v>
      </c>
      <c r="AT4" s="17" t="s">
        <v>4</v>
      </c>
    </row>
    <row r="5" s="1" customFormat="1" ht="6.96" customHeight="1">
      <c r="B5" s="20"/>
      <c r="I5" s="128"/>
      <c r="L5" s="20"/>
    </row>
    <row r="6" s="1" customFormat="1" ht="12" customHeight="1">
      <c r="B6" s="20"/>
      <c r="D6" s="134" t="s">
        <v>16</v>
      </c>
      <c r="I6" s="128"/>
      <c r="L6" s="20"/>
    </row>
    <row r="7" s="1" customFormat="1" ht="16.5" customHeight="1">
      <c r="B7" s="20"/>
      <c r="E7" s="135" t="str">
        <f>'Rekapitulace stavby'!K6</f>
        <v>Realizace společných zařízení v k.ú. Stará ves u Přerova - I. etapa - následná péče</v>
      </c>
      <c r="F7" s="134"/>
      <c r="G7" s="134"/>
      <c r="H7" s="134"/>
      <c r="I7" s="128"/>
      <c r="L7" s="20"/>
    </row>
    <row r="8" s="2" customFormat="1" ht="12" customHeight="1">
      <c r="A8" s="38"/>
      <c r="B8" s="44"/>
      <c r="C8" s="38"/>
      <c r="D8" s="134" t="s">
        <v>90</v>
      </c>
      <c r="E8" s="38"/>
      <c r="F8" s="38"/>
      <c r="G8" s="38"/>
      <c r="H8" s="38"/>
      <c r="I8" s="136"/>
      <c r="J8" s="38"/>
      <c r="K8" s="38"/>
      <c r="L8" s="137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8" t="s">
        <v>262</v>
      </c>
      <c r="F9" s="38"/>
      <c r="G9" s="38"/>
      <c r="H9" s="38"/>
      <c r="I9" s="136"/>
      <c r="J9" s="38"/>
      <c r="K9" s="38"/>
      <c r="L9" s="137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36"/>
      <c r="J10" s="38"/>
      <c r="K10" s="38"/>
      <c r="L10" s="137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4" t="s">
        <v>18</v>
      </c>
      <c r="E11" s="38"/>
      <c r="F11" s="139" t="s">
        <v>19</v>
      </c>
      <c r="G11" s="38"/>
      <c r="H11" s="38"/>
      <c r="I11" s="140" t="s">
        <v>20</v>
      </c>
      <c r="J11" s="139" t="s">
        <v>19</v>
      </c>
      <c r="K11" s="38"/>
      <c r="L11" s="137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4" t="s">
        <v>21</v>
      </c>
      <c r="E12" s="38"/>
      <c r="F12" s="139" t="s">
        <v>22</v>
      </c>
      <c r="G12" s="38"/>
      <c r="H12" s="38"/>
      <c r="I12" s="140" t="s">
        <v>23</v>
      </c>
      <c r="J12" s="141" t="str">
        <f>'Rekapitulace stavby'!AN8</f>
        <v>22.5.2020</v>
      </c>
      <c r="K12" s="38"/>
      <c r="L12" s="137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36"/>
      <c r="J13" s="38"/>
      <c r="K13" s="38"/>
      <c r="L13" s="137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4" t="s">
        <v>25</v>
      </c>
      <c r="E14" s="38"/>
      <c r="F14" s="38"/>
      <c r="G14" s="38"/>
      <c r="H14" s="38"/>
      <c r="I14" s="140" t="s">
        <v>26</v>
      </c>
      <c r="J14" s="139" t="str">
        <f>IF('Rekapitulace stavby'!AN10="","",'Rekapitulace stavby'!AN10)</f>
        <v/>
      </c>
      <c r="K14" s="38"/>
      <c r="L14" s="137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9" t="str">
        <f>IF('Rekapitulace stavby'!E11="","",'Rekapitulace stavby'!E11)</f>
        <v xml:space="preserve"> </v>
      </c>
      <c r="F15" s="38"/>
      <c r="G15" s="38"/>
      <c r="H15" s="38"/>
      <c r="I15" s="140" t="s">
        <v>27</v>
      </c>
      <c r="J15" s="139" t="str">
        <f>IF('Rekapitulace stavby'!AN11="","",'Rekapitulace stavby'!AN11)</f>
        <v/>
      </c>
      <c r="K15" s="38"/>
      <c r="L15" s="137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36"/>
      <c r="J16" s="38"/>
      <c r="K16" s="38"/>
      <c r="L16" s="137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4" t="s">
        <v>28</v>
      </c>
      <c r="E17" s="38"/>
      <c r="F17" s="38"/>
      <c r="G17" s="38"/>
      <c r="H17" s="38"/>
      <c r="I17" s="140" t="s">
        <v>26</v>
      </c>
      <c r="J17" s="33" t="str">
        <f>'Rekapitulace stavby'!AN13</f>
        <v>Vyplň údaj</v>
      </c>
      <c r="K17" s="38"/>
      <c r="L17" s="137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9"/>
      <c r="G18" s="139"/>
      <c r="H18" s="139"/>
      <c r="I18" s="140" t="s">
        <v>27</v>
      </c>
      <c r="J18" s="33" t="str">
        <f>'Rekapitulace stavby'!AN14</f>
        <v>Vyplň údaj</v>
      </c>
      <c r="K18" s="38"/>
      <c r="L18" s="137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36"/>
      <c r="J19" s="38"/>
      <c r="K19" s="38"/>
      <c r="L19" s="137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4" t="s">
        <v>30</v>
      </c>
      <c r="E20" s="38"/>
      <c r="F20" s="38"/>
      <c r="G20" s="38"/>
      <c r="H20" s="38"/>
      <c r="I20" s="140" t="s">
        <v>26</v>
      </c>
      <c r="J20" s="139" t="str">
        <f>IF('Rekapitulace stavby'!AN16="","",'Rekapitulace stavby'!AN16)</f>
        <v/>
      </c>
      <c r="K20" s="38"/>
      <c r="L20" s="137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9" t="str">
        <f>IF('Rekapitulace stavby'!E17="","",'Rekapitulace stavby'!E17)</f>
        <v xml:space="preserve"> </v>
      </c>
      <c r="F21" s="38"/>
      <c r="G21" s="38"/>
      <c r="H21" s="38"/>
      <c r="I21" s="140" t="s">
        <v>27</v>
      </c>
      <c r="J21" s="139" t="str">
        <f>IF('Rekapitulace stavby'!AN17="","",'Rekapitulace stavby'!AN17)</f>
        <v/>
      </c>
      <c r="K21" s="38"/>
      <c r="L21" s="137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36"/>
      <c r="J22" s="38"/>
      <c r="K22" s="38"/>
      <c r="L22" s="137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4" t="s">
        <v>32</v>
      </c>
      <c r="E23" s="38"/>
      <c r="F23" s="38"/>
      <c r="G23" s="38"/>
      <c r="H23" s="38"/>
      <c r="I23" s="140" t="s">
        <v>26</v>
      </c>
      <c r="J23" s="139" t="str">
        <f>IF('Rekapitulace stavby'!AN19="","",'Rekapitulace stavby'!AN19)</f>
        <v/>
      </c>
      <c r="K23" s="38"/>
      <c r="L23" s="137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9" t="str">
        <f>IF('Rekapitulace stavby'!E20="","",'Rekapitulace stavby'!E20)</f>
        <v xml:space="preserve"> </v>
      </c>
      <c r="F24" s="38"/>
      <c r="G24" s="38"/>
      <c r="H24" s="38"/>
      <c r="I24" s="140" t="s">
        <v>27</v>
      </c>
      <c r="J24" s="139" t="str">
        <f>IF('Rekapitulace stavby'!AN20="","",'Rekapitulace stavby'!AN20)</f>
        <v/>
      </c>
      <c r="K24" s="38"/>
      <c r="L24" s="137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36"/>
      <c r="J25" s="38"/>
      <c r="K25" s="38"/>
      <c r="L25" s="137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4" t="s">
        <v>33</v>
      </c>
      <c r="E26" s="38"/>
      <c r="F26" s="38"/>
      <c r="G26" s="38"/>
      <c r="H26" s="38"/>
      <c r="I26" s="136"/>
      <c r="J26" s="38"/>
      <c r="K26" s="38"/>
      <c r="L26" s="137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2"/>
      <c r="B27" s="143"/>
      <c r="C27" s="142"/>
      <c r="D27" s="142"/>
      <c r="E27" s="144" t="s">
        <v>19</v>
      </c>
      <c r="F27" s="144"/>
      <c r="G27" s="144"/>
      <c r="H27" s="144"/>
      <c r="I27" s="145"/>
      <c r="J27" s="142"/>
      <c r="K27" s="142"/>
      <c r="L27" s="146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36"/>
      <c r="J28" s="38"/>
      <c r="K28" s="38"/>
      <c r="L28" s="137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7"/>
      <c r="E29" s="147"/>
      <c r="F29" s="147"/>
      <c r="G29" s="147"/>
      <c r="H29" s="147"/>
      <c r="I29" s="148"/>
      <c r="J29" s="147"/>
      <c r="K29" s="147"/>
      <c r="L29" s="137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9" t="s">
        <v>35</v>
      </c>
      <c r="E30" s="38"/>
      <c r="F30" s="38"/>
      <c r="G30" s="38"/>
      <c r="H30" s="38"/>
      <c r="I30" s="136"/>
      <c r="J30" s="150">
        <f>ROUND(J83, 2)</f>
        <v>0</v>
      </c>
      <c r="K30" s="38"/>
      <c r="L30" s="137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7"/>
      <c r="E31" s="147"/>
      <c r="F31" s="147"/>
      <c r="G31" s="147"/>
      <c r="H31" s="147"/>
      <c r="I31" s="148"/>
      <c r="J31" s="147"/>
      <c r="K31" s="147"/>
      <c r="L31" s="137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1" t="s">
        <v>37</v>
      </c>
      <c r="G32" s="38"/>
      <c r="H32" s="38"/>
      <c r="I32" s="152" t="s">
        <v>36</v>
      </c>
      <c r="J32" s="151" t="s">
        <v>38</v>
      </c>
      <c r="K32" s="38"/>
      <c r="L32" s="137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39</v>
      </c>
      <c r="E33" s="134" t="s">
        <v>40</v>
      </c>
      <c r="F33" s="154">
        <f>ROUND((SUM(BE83:BE147)),  2)</f>
        <v>0</v>
      </c>
      <c r="G33" s="38"/>
      <c r="H33" s="38"/>
      <c r="I33" s="155">
        <v>0.20999999999999999</v>
      </c>
      <c r="J33" s="154">
        <f>ROUND(((SUM(BE83:BE147))*I33),  2)</f>
        <v>0</v>
      </c>
      <c r="K33" s="38"/>
      <c r="L33" s="137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4" t="s">
        <v>41</v>
      </c>
      <c r="F34" s="154">
        <f>ROUND((SUM(BF83:BF147)),  2)</f>
        <v>0</v>
      </c>
      <c r="G34" s="38"/>
      <c r="H34" s="38"/>
      <c r="I34" s="155">
        <v>0.14999999999999999</v>
      </c>
      <c r="J34" s="154">
        <f>ROUND(((SUM(BF83:BF147))*I34),  2)</f>
        <v>0</v>
      </c>
      <c r="K34" s="38"/>
      <c r="L34" s="137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4" t="s">
        <v>42</v>
      </c>
      <c r="F35" s="154">
        <f>ROUND((SUM(BG83:BG147)),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137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4" t="s">
        <v>43</v>
      </c>
      <c r="F36" s="154">
        <f>ROUND((SUM(BH83:BH147)),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137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4" t="s">
        <v>44</v>
      </c>
      <c r="F37" s="154">
        <f>ROUND((SUM(BI83:BI147)),  2)</f>
        <v>0</v>
      </c>
      <c r="G37" s="38"/>
      <c r="H37" s="38"/>
      <c r="I37" s="155">
        <v>0</v>
      </c>
      <c r="J37" s="154">
        <f>0</f>
        <v>0</v>
      </c>
      <c r="K37" s="38"/>
      <c r="L37" s="137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36"/>
      <c r="J38" s="38"/>
      <c r="K38" s="38"/>
      <c r="L38" s="137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61"/>
      <c r="J39" s="162">
        <f>SUM(J30:J37)</f>
        <v>0</v>
      </c>
      <c r="K39" s="163"/>
      <c r="L39" s="137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64"/>
      <c r="C40" s="165"/>
      <c r="D40" s="165"/>
      <c r="E40" s="165"/>
      <c r="F40" s="165"/>
      <c r="G40" s="165"/>
      <c r="H40" s="165"/>
      <c r="I40" s="166"/>
      <c r="J40" s="165"/>
      <c r="K40" s="165"/>
      <c r="L40" s="137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67"/>
      <c r="C44" s="168"/>
      <c r="D44" s="168"/>
      <c r="E44" s="168"/>
      <c r="F44" s="168"/>
      <c r="G44" s="168"/>
      <c r="H44" s="168"/>
      <c r="I44" s="169"/>
      <c r="J44" s="168"/>
      <c r="K44" s="168"/>
      <c r="L44" s="137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92</v>
      </c>
      <c r="D45" s="40"/>
      <c r="E45" s="40"/>
      <c r="F45" s="40"/>
      <c r="G45" s="40"/>
      <c r="H45" s="40"/>
      <c r="I45" s="136"/>
      <c r="J45" s="40"/>
      <c r="K45" s="40"/>
      <c r="L45" s="137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136"/>
      <c r="J46" s="40"/>
      <c r="K46" s="40"/>
      <c r="L46" s="137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136"/>
      <c r="J47" s="40"/>
      <c r="K47" s="40"/>
      <c r="L47" s="137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70" t="str">
        <f>E7</f>
        <v>Realizace společných zařízení v k.ú. Stará ves u Přerova - I. etapa - následná péče</v>
      </c>
      <c r="F48" s="32"/>
      <c r="G48" s="32"/>
      <c r="H48" s="32"/>
      <c r="I48" s="136"/>
      <c r="J48" s="40"/>
      <c r="K48" s="40"/>
      <c r="L48" s="137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90</v>
      </c>
      <c r="D49" s="40"/>
      <c r="E49" s="40"/>
      <c r="F49" s="40"/>
      <c r="G49" s="40"/>
      <c r="H49" s="40"/>
      <c r="I49" s="136"/>
      <c r="J49" s="40"/>
      <c r="K49" s="40"/>
      <c r="L49" s="137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02/20/05/np - Lokální biokoridor LBK 10</v>
      </c>
      <c r="F50" s="40"/>
      <c r="G50" s="40"/>
      <c r="H50" s="40"/>
      <c r="I50" s="136"/>
      <c r="J50" s="40"/>
      <c r="K50" s="40"/>
      <c r="L50" s="137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136"/>
      <c r="J51" s="40"/>
      <c r="K51" s="40"/>
      <c r="L51" s="137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140" t="s">
        <v>23</v>
      </c>
      <c r="J52" s="72" t="str">
        <f>IF(J12="","",J12)</f>
        <v>22.5.2020</v>
      </c>
      <c r="K52" s="40"/>
      <c r="L52" s="137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136"/>
      <c r="J53" s="40"/>
      <c r="K53" s="40"/>
      <c r="L53" s="137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140" t="s">
        <v>30</v>
      </c>
      <c r="J54" s="36" t="str">
        <f>E21</f>
        <v xml:space="preserve"> </v>
      </c>
      <c r="K54" s="40"/>
      <c r="L54" s="137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28</v>
      </c>
      <c r="D55" s="40"/>
      <c r="E55" s="40"/>
      <c r="F55" s="27" t="str">
        <f>IF(E18="","",E18)</f>
        <v>Vyplň údaj</v>
      </c>
      <c r="G55" s="40"/>
      <c r="H55" s="40"/>
      <c r="I55" s="140" t="s">
        <v>32</v>
      </c>
      <c r="J55" s="36" t="str">
        <f>E24</f>
        <v xml:space="preserve"> </v>
      </c>
      <c r="K55" s="40"/>
      <c r="L55" s="137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136"/>
      <c r="J56" s="40"/>
      <c r="K56" s="40"/>
      <c r="L56" s="137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71" t="s">
        <v>93</v>
      </c>
      <c r="D57" s="172"/>
      <c r="E57" s="172"/>
      <c r="F57" s="172"/>
      <c r="G57" s="172"/>
      <c r="H57" s="172"/>
      <c r="I57" s="173"/>
      <c r="J57" s="174" t="s">
        <v>94</v>
      </c>
      <c r="K57" s="172"/>
      <c r="L57" s="137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136"/>
      <c r="J58" s="40"/>
      <c r="K58" s="40"/>
      <c r="L58" s="137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75" t="s">
        <v>67</v>
      </c>
      <c r="D59" s="40"/>
      <c r="E59" s="40"/>
      <c r="F59" s="40"/>
      <c r="G59" s="40"/>
      <c r="H59" s="40"/>
      <c r="I59" s="136"/>
      <c r="J59" s="102">
        <f>J83</f>
        <v>0</v>
      </c>
      <c r="K59" s="40"/>
      <c r="L59" s="137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95</v>
      </c>
    </row>
    <row r="60" s="9" customFormat="1" ht="24.96" customHeight="1">
      <c r="A60" s="9"/>
      <c r="B60" s="176"/>
      <c r="C60" s="177"/>
      <c r="D60" s="178" t="s">
        <v>96</v>
      </c>
      <c r="E60" s="179"/>
      <c r="F60" s="179"/>
      <c r="G60" s="179"/>
      <c r="H60" s="179"/>
      <c r="I60" s="180"/>
      <c r="J60" s="181">
        <f>J84</f>
        <v>0</v>
      </c>
      <c r="K60" s="177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3"/>
      <c r="C61" s="184"/>
      <c r="D61" s="185" t="s">
        <v>97</v>
      </c>
      <c r="E61" s="186"/>
      <c r="F61" s="186"/>
      <c r="G61" s="186"/>
      <c r="H61" s="186"/>
      <c r="I61" s="187"/>
      <c r="J61" s="188">
        <f>J85</f>
        <v>0</v>
      </c>
      <c r="K61" s="184"/>
      <c r="L61" s="18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3"/>
      <c r="C62" s="184"/>
      <c r="D62" s="185" t="s">
        <v>98</v>
      </c>
      <c r="E62" s="186"/>
      <c r="F62" s="186"/>
      <c r="G62" s="186"/>
      <c r="H62" s="186"/>
      <c r="I62" s="187"/>
      <c r="J62" s="188">
        <f>J140</f>
        <v>0</v>
      </c>
      <c r="K62" s="184"/>
      <c r="L62" s="18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3"/>
      <c r="C63" s="184"/>
      <c r="D63" s="185" t="s">
        <v>99</v>
      </c>
      <c r="E63" s="186"/>
      <c r="F63" s="186"/>
      <c r="G63" s="186"/>
      <c r="H63" s="186"/>
      <c r="I63" s="187"/>
      <c r="J63" s="188">
        <f>J145</f>
        <v>0</v>
      </c>
      <c r="K63" s="184"/>
      <c r="L63" s="18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8"/>
      <c r="B64" s="39"/>
      <c r="C64" s="40"/>
      <c r="D64" s="40"/>
      <c r="E64" s="40"/>
      <c r="F64" s="40"/>
      <c r="G64" s="40"/>
      <c r="H64" s="40"/>
      <c r="I64" s="136"/>
      <c r="J64" s="40"/>
      <c r="K64" s="40"/>
      <c r="L64" s="137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166"/>
      <c r="J65" s="60"/>
      <c r="K65" s="60"/>
      <c r="L65" s="137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9" s="2" customFormat="1" ht="6.96" customHeight="1">
      <c r="A69" s="38"/>
      <c r="B69" s="61"/>
      <c r="C69" s="62"/>
      <c r="D69" s="62"/>
      <c r="E69" s="62"/>
      <c r="F69" s="62"/>
      <c r="G69" s="62"/>
      <c r="H69" s="62"/>
      <c r="I69" s="169"/>
      <c r="J69" s="62"/>
      <c r="K69" s="62"/>
      <c r="L69" s="137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3" t="s">
        <v>100</v>
      </c>
      <c r="D70" s="40"/>
      <c r="E70" s="40"/>
      <c r="F70" s="40"/>
      <c r="G70" s="40"/>
      <c r="H70" s="40"/>
      <c r="I70" s="136"/>
      <c r="J70" s="40"/>
      <c r="K70" s="40"/>
      <c r="L70" s="137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40"/>
      <c r="D71" s="40"/>
      <c r="E71" s="40"/>
      <c r="F71" s="40"/>
      <c r="G71" s="40"/>
      <c r="H71" s="40"/>
      <c r="I71" s="136"/>
      <c r="J71" s="40"/>
      <c r="K71" s="40"/>
      <c r="L71" s="137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16</v>
      </c>
      <c r="D72" s="40"/>
      <c r="E72" s="40"/>
      <c r="F72" s="40"/>
      <c r="G72" s="40"/>
      <c r="H72" s="40"/>
      <c r="I72" s="136"/>
      <c r="J72" s="40"/>
      <c r="K72" s="40"/>
      <c r="L72" s="137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170" t="str">
        <f>E7</f>
        <v>Realizace společných zařízení v k.ú. Stará ves u Přerova - I. etapa - následná péče</v>
      </c>
      <c r="F73" s="32"/>
      <c r="G73" s="32"/>
      <c r="H73" s="32"/>
      <c r="I73" s="136"/>
      <c r="J73" s="40"/>
      <c r="K73" s="40"/>
      <c r="L73" s="137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90</v>
      </c>
      <c r="D74" s="40"/>
      <c r="E74" s="40"/>
      <c r="F74" s="40"/>
      <c r="G74" s="40"/>
      <c r="H74" s="40"/>
      <c r="I74" s="136"/>
      <c r="J74" s="40"/>
      <c r="K74" s="40"/>
      <c r="L74" s="137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40"/>
      <c r="D75" s="40"/>
      <c r="E75" s="69" t="str">
        <f>E9</f>
        <v>02/20/05/np - Lokální biokoridor LBK 10</v>
      </c>
      <c r="F75" s="40"/>
      <c r="G75" s="40"/>
      <c r="H75" s="40"/>
      <c r="I75" s="136"/>
      <c r="J75" s="40"/>
      <c r="K75" s="40"/>
      <c r="L75" s="137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136"/>
      <c r="J76" s="40"/>
      <c r="K76" s="40"/>
      <c r="L76" s="137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21</v>
      </c>
      <c r="D77" s="40"/>
      <c r="E77" s="40"/>
      <c r="F77" s="27" t="str">
        <f>F12</f>
        <v xml:space="preserve"> </v>
      </c>
      <c r="G77" s="40"/>
      <c r="H77" s="40"/>
      <c r="I77" s="140" t="s">
        <v>23</v>
      </c>
      <c r="J77" s="72" t="str">
        <f>IF(J12="","",J12)</f>
        <v>22.5.2020</v>
      </c>
      <c r="K77" s="40"/>
      <c r="L77" s="137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136"/>
      <c r="J78" s="40"/>
      <c r="K78" s="40"/>
      <c r="L78" s="137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5.15" customHeight="1">
      <c r="A79" s="38"/>
      <c r="B79" s="39"/>
      <c r="C79" s="32" t="s">
        <v>25</v>
      </c>
      <c r="D79" s="40"/>
      <c r="E79" s="40"/>
      <c r="F79" s="27" t="str">
        <f>E15</f>
        <v xml:space="preserve"> </v>
      </c>
      <c r="G79" s="40"/>
      <c r="H79" s="40"/>
      <c r="I79" s="140" t="s">
        <v>30</v>
      </c>
      <c r="J79" s="36" t="str">
        <f>E21</f>
        <v xml:space="preserve"> </v>
      </c>
      <c r="K79" s="40"/>
      <c r="L79" s="137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28</v>
      </c>
      <c r="D80" s="40"/>
      <c r="E80" s="40"/>
      <c r="F80" s="27" t="str">
        <f>IF(E18="","",E18)</f>
        <v>Vyplň údaj</v>
      </c>
      <c r="G80" s="40"/>
      <c r="H80" s="40"/>
      <c r="I80" s="140" t="s">
        <v>32</v>
      </c>
      <c r="J80" s="36" t="str">
        <f>E24</f>
        <v xml:space="preserve"> </v>
      </c>
      <c r="K80" s="40"/>
      <c r="L80" s="137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0.32" customHeight="1">
      <c r="A81" s="38"/>
      <c r="B81" s="39"/>
      <c r="C81" s="40"/>
      <c r="D81" s="40"/>
      <c r="E81" s="40"/>
      <c r="F81" s="40"/>
      <c r="G81" s="40"/>
      <c r="H81" s="40"/>
      <c r="I81" s="136"/>
      <c r="J81" s="40"/>
      <c r="K81" s="40"/>
      <c r="L81" s="137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11" customFormat="1" ht="29.28" customHeight="1">
      <c r="A82" s="190"/>
      <c r="B82" s="191"/>
      <c r="C82" s="192" t="s">
        <v>101</v>
      </c>
      <c r="D82" s="193" t="s">
        <v>54</v>
      </c>
      <c r="E82" s="193" t="s">
        <v>50</v>
      </c>
      <c r="F82" s="193" t="s">
        <v>51</v>
      </c>
      <c r="G82" s="193" t="s">
        <v>102</v>
      </c>
      <c r="H82" s="193" t="s">
        <v>103</v>
      </c>
      <c r="I82" s="194" t="s">
        <v>104</v>
      </c>
      <c r="J82" s="193" t="s">
        <v>94</v>
      </c>
      <c r="K82" s="195" t="s">
        <v>105</v>
      </c>
      <c r="L82" s="196"/>
      <c r="M82" s="92" t="s">
        <v>19</v>
      </c>
      <c r="N82" s="93" t="s">
        <v>39</v>
      </c>
      <c r="O82" s="93" t="s">
        <v>106</v>
      </c>
      <c r="P82" s="93" t="s">
        <v>107</v>
      </c>
      <c r="Q82" s="93" t="s">
        <v>108</v>
      </c>
      <c r="R82" s="93" t="s">
        <v>109</v>
      </c>
      <c r="S82" s="93" t="s">
        <v>110</v>
      </c>
      <c r="T82" s="94" t="s">
        <v>111</v>
      </c>
      <c r="U82" s="190"/>
      <c r="V82" s="190"/>
      <c r="W82" s="190"/>
      <c r="X82" s="190"/>
      <c r="Y82" s="190"/>
      <c r="Z82" s="190"/>
      <c r="AA82" s="190"/>
      <c r="AB82" s="190"/>
      <c r="AC82" s="190"/>
      <c r="AD82" s="190"/>
      <c r="AE82" s="190"/>
    </row>
    <row r="83" s="2" customFormat="1" ht="22.8" customHeight="1">
      <c r="A83" s="38"/>
      <c r="B83" s="39"/>
      <c r="C83" s="99" t="s">
        <v>112</v>
      </c>
      <c r="D83" s="40"/>
      <c r="E83" s="40"/>
      <c r="F83" s="40"/>
      <c r="G83" s="40"/>
      <c r="H83" s="40"/>
      <c r="I83" s="136"/>
      <c r="J83" s="197">
        <f>BK83</f>
        <v>0</v>
      </c>
      <c r="K83" s="40"/>
      <c r="L83" s="44"/>
      <c r="M83" s="95"/>
      <c r="N83" s="198"/>
      <c r="O83" s="96"/>
      <c r="P83" s="199">
        <f>P84</f>
        <v>0</v>
      </c>
      <c r="Q83" s="96"/>
      <c r="R83" s="199">
        <f>R84</f>
        <v>4.4808725000000003</v>
      </c>
      <c r="S83" s="96"/>
      <c r="T83" s="200">
        <f>T84</f>
        <v>0</v>
      </c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T83" s="17" t="s">
        <v>68</v>
      </c>
      <c r="AU83" s="17" t="s">
        <v>95</v>
      </c>
      <c r="BK83" s="201">
        <f>BK84</f>
        <v>0</v>
      </c>
    </row>
    <row r="84" s="12" customFormat="1" ht="25.92" customHeight="1">
      <c r="A84" s="12"/>
      <c r="B84" s="202"/>
      <c r="C84" s="203"/>
      <c r="D84" s="204" t="s">
        <v>68</v>
      </c>
      <c r="E84" s="205" t="s">
        <v>113</v>
      </c>
      <c r="F84" s="205" t="s">
        <v>114</v>
      </c>
      <c r="G84" s="203"/>
      <c r="H84" s="203"/>
      <c r="I84" s="206"/>
      <c r="J84" s="207">
        <f>BK84</f>
        <v>0</v>
      </c>
      <c r="K84" s="203"/>
      <c r="L84" s="208"/>
      <c r="M84" s="209"/>
      <c r="N84" s="210"/>
      <c r="O84" s="210"/>
      <c r="P84" s="211">
        <f>P85+P140+P145</f>
        <v>0</v>
      </c>
      <c r="Q84" s="210"/>
      <c r="R84" s="211">
        <f>R85+R140+R145</f>
        <v>4.4808725000000003</v>
      </c>
      <c r="S84" s="210"/>
      <c r="T84" s="212">
        <f>T85+T140+T145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13" t="s">
        <v>77</v>
      </c>
      <c r="AT84" s="214" t="s">
        <v>68</v>
      </c>
      <c r="AU84" s="214" t="s">
        <v>69</v>
      </c>
      <c r="AY84" s="213" t="s">
        <v>115</v>
      </c>
      <c r="BK84" s="215">
        <f>BK85+BK140+BK145</f>
        <v>0</v>
      </c>
    </row>
    <row r="85" s="12" customFormat="1" ht="22.8" customHeight="1">
      <c r="A85" s="12"/>
      <c r="B85" s="202"/>
      <c r="C85" s="203"/>
      <c r="D85" s="204" t="s">
        <v>68</v>
      </c>
      <c r="E85" s="216" t="s">
        <v>77</v>
      </c>
      <c r="F85" s="216" t="s">
        <v>116</v>
      </c>
      <c r="G85" s="203"/>
      <c r="H85" s="203"/>
      <c r="I85" s="206"/>
      <c r="J85" s="217">
        <f>BK85</f>
        <v>0</v>
      </c>
      <c r="K85" s="203"/>
      <c r="L85" s="208"/>
      <c r="M85" s="209"/>
      <c r="N85" s="210"/>
      <c r="O85" s="210"/>
      <c r="P85" s="211">
        <f>SUM(P86:P139)</f>
        <v>0</v>
      </c>
      <c r="Q85" s="210"/>
      <c r="R85" s="211">
        <f>SUM(R86:R139)</f>
        <v>3.9920025000000003</v>
      </c>
      <c r="S85" s="210"/>
      <c r="T85" s="212">
        <f>SUM(T86:T139)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13" t="s">
        <v>77</v>
      </c>
      <c r="AT85" s="214" t="s">
        <v>68</v>
      </c>
      <c r="AU85" s="214" t="s">
        <v>77</v>
      </c>
      <c r="AY85" s="213" t="s">
        <v>115</v>
      </c>
      <c r="BK85" s="215">
        <f>SUM(BK86:BK139)</f>
        <v>0</v>
      </c>
    </row>
    <row r="86" s="2" customFormat="1" ht="16.5" customHeight="1">
      <c r="A86" s="38"/>
      <c r="B86" s="39"/>
      <c r="C86" s="218" t="s">
        <v>134</v>
      </c>
      <c r="D86" s="218" t="s">
        <v>117</v>
      </c>
      <c r="E86" s="219" t="s">
        <v>118</v>
      </c>
      <c r="F86" s="220" t="s">
        <v>119</v>
      </c>
      <c r="G86" s="221" t="s">
        <v>120</v>
      </c>
      <c r="H86" s="222">
        <v>56.899999999999999</v>
      </c>
      <c r="I86" s="223"/>
      <c r="J86" s="224">
        <f>ROUND(I86*H86,2)</f>
        <v>0</v>
      </c>
      <c r="K86" s="220" t="s">
        <v>121</v>
      </c>
      <c r="L86" s="44"/>
      <c r="M86" s="225" t="s">
        <v>19</v>
      </c>
      <c r="N86" s="226" t="s">
        <v>40</v>
      </c>
      <c r="O86" s="84"/>
      <c r="P86" s="227">
        <f>O86*H86</f>
        <v>0</v>
      </c>
      <c r="Q86" s="227">
        <v>5.0000000000000002E-05</v>
      </c>
      <c r="R86" s="227">
        <f>Q86*H86</f>
        <v>0.0028449999999999999</v>
      </c>
      <c r="S86" s="227">
        <v>0</v>
      </c>
      <c r="T86" s="228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29" t="s">
        <v>122</v>
      </c>
      <c r="AT86" s="229" t="s">
        <v>117</v>
      </c>
      <c r="AU86" s="229" t="s">
        <v>79</v>
      </c>
      <c r="AY86" s="17" t="s">
        <v>115</v>
      </c>
      <c r="BE86" s="230">
        <f>IF(N86="základní",J86,0)</f>
        <v>0</v>
      </c>
      <c r="BF86" s="230">
        <f>IF(N86="snížená",J86,0)</f>
        <v>0</v>
      </c>
      <c r="BG86" s="230">
        <f>IF(N86="zákl. přenesená",J86,0)</f>
        <v>0</v>
      </c>
      <c r="BH86" s="230">
        <f>IF(N86="sníž. přenesená",J86,0)</f>
        <v>0</v>
      </c>
      <c r="BI86" s="230">
        <f>IF(N86="nulová",J86,0)</f>
        <v>0</v>
      </c>
      <c r="BJ86" s="17" t="s">
        <v>77</v>
      </c>
      <c r="BK86" s="230">
        <f>ROUND(I86*H86,2)</f>
        <v>0</v>
      </c>
      <c r="BL86" s="17" t="s">
        <v>122</v>
      </c>
      <c r="BM86" s="229" t="s">
        <v>263</v>
      </c>
    </row>
    <row r="87" s="2" customFormat="1">
      <c r="A87" s="38"/>
      <c r="B87" s="39"/>
      <c r="C87" s="40"/>
      <c r="D87" s="231" t="s">
        <v>124</v>
      </c>
      <c r="E87" s="40"/>
      <c r="F87" s="232" t="s">
        <v>125</v>
      </c>
      <c r="G87" s="40"/>
      <c r="H87" s="40"/>
      <c r="I87" s="136"/>
      <c r="J87" s="40"/>
      <c r="K87" s="40"/>
      <c r="L87" s="44"/>
      <c r="M87" s="233"/>
      <c r="N87" s="234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124</v>
      </c>
      <c r="AU87" s="17" t="s">
        <v>79</v>
      </c>
    </row>
    <row r="88" s="13" customFormat="1">
      <c r="A88" s="13"/>
      <c r="B88" s="235"/>
      <c r="C88" s="236"/>
      <c r="D88" s="231" t="s">
        <v>126</v>
      </c>
      <c r="E88" s="237" t="s">
        <v>19</v>
      </c>
      <c r="F88" s="238" t="s">
        <v>264</v>
      </c>
      <c r="G88" s="236"/>
      <c r="H88" s="239">
        <v>56.899999999999999</v>
      </c>
      <c r="I88" s="240"/>
      <c r="J88" s="236"/>
      <c r="K88" s="236"/>
      <c r="L88" s="241"/>
      <c r="M88" s="242"/>
      <c r="N88" s="243"/>
      <c r="O88" s="243"/>
      <c r="P88" s="243"/>
      <c r="Q88" s="243"/>
      <c r="R88" s="243"/>
      <c r="S88" s="243"/>
      <c r="T88" s="244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45" t="s">
        <v>126</v>
      </c>
      <c r="AU88" s="245" t="s">
        <v>79</v>
      </c>
      <c r="AV88" s="13" t="s">
        <v>79</v>
      </c>
      <c r="AW88" s="13" t="s">
        <v>31</v>
      </c>
      <c r="AX88" s="13" t="s">
        <v>69</v>
      </c>
      <c r="AY88" s="245" t="s">
        <v>115</v>
      </c>
    </row>
    <row r="89" s="14" customFormat="1">
      <c r="A89" s="14"/>
      <c r="B89" s="246"/>
      <c r="C89" s="247"/>
      <c r="D89" s="231" t="s">
        <v>126</v>
      </c>
      <c r="E89" s="248" t="s">
        <v>19</v>
      </c>
      <c r="F89" s="249" t="s">
        <v>128</v>
      </c>
      <c r="G89" s="247"/>
      <c r="H89" s="250">
        <v>56.899999999999999</v>
      </c>
      <c r="I89" s="251"/>
      <c r="J89" s="247"/>
      <c r="K89" s="247"/>
      <c r="L89" s="252"/>
      <c r="M89" s="253"/>
      <c r="N89" s="254"/>
      <c r="O89" s="254"/>
      <c r="P89" s="254"/>
      <c r="Q89" s="254"/>
      <c r="R89" s="254"/>
      <c r="S89" s="254"/>
      <c r="T89" s="255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T89" s="256" t="s">
        <v>126</v>
      </c>
      <c r="AU89" s="256" t="s">
        <v>79</v>
      </c>
      <c r="AV89" s="14" t="s">
        <v>122</v>
      </c>
      <c r="AW89" s="14" t="s">
        <v>31</v>
      </c>
      <c r="AX89" s="14" t="s">
        <v>77</v>
      </c>
      <c r="AY89" s="256" t="s">
        <v>115</v>
      </c>
    </row>
    <row r="90" s="2" customFormat="1" ht="16.5" customHeight="1">
      <c r="A90" s="38"/>
      <c r="B90" s="39"/>
      <c r="C90" s="218" t="s">
        <v>122</v>
      </c>
      <c r="D90" s="218" t="s">
        <v>117</v>
      </c>
      <c r="E90" s="219" t="s">
        <v>129</v>
      </c>
      <c r="F90" s="220" t="s">
        <v>130</v>
      </c>
      <c r="G90" s="221" t="s">
        <v>120</v>
      </c>
      <c r="H90" s="222">
        <v>27.649999999999999</v>
      </c>
      <c r="I90" s="223"/>
      <c r="J90" s="224">
        <f>ROUND(I90*H90,2)</f>
        <v>0</v>
      </c>
      <c r="K90" s="220" t="s">
        <v>121</v>
      </c>
      <c r="L90" s="44"/>
      <c r="M90" s="225" t="s">
        <v>19</v>
      </c>
      <c r="N90" s="226" t="s">
        <v>40</v>
      </c>
      <c r="O90" s="84"/>
      <c r="P90" s="227">
        <f>O90*H90</f>
        <v>0</v>
      </c>
      <c r="Q90" s="227">
        <v>5.0000000000000002E-05</v>
      </c>
      <c r="R90" s="227">
        <f>Q90*H90</f>
        <v>0.0013825000000000001</v>
      </c>
      <c r="S90" s="227">
        <v>0</v>
      </c>
      <c r="T90" s="228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29" t="s">
        <v>122</v>
      </c>
      <c r="AT90" s="229" t="s">
        <v>117</v>
      </c>
      <c r="AU90" s="229" t="s">
        <v>79</v>
      </c>
      <c r="AY90" s="17" t="s">
        <v>115</v>
      </c>
      <c r="BE90" s="230">
        <f>IF(N90="základní",J90,0)</f>
        <v>0</v>
      </c>
      <c r="BF90" s="230">
        <f>IF(N90="snížená",J90,0)</f>
        <v>0</v>
      </c>
      <c r="BG90" s="230">
        <f>IF(N90="zákl. přenesená",J90,0)</f>
        <v>0</v>
      </c>
      <c r="BH90" s="230">
        <f>IF(N90="sníž. přenesená",J90,0)</f>
        <v>0</v>
      </c>
      <c r="BI90" s="230">
        <f>IF(N90="nulová",J90,0)</f>
        <v>0</v>
      </c>
      <c r="BJ90" s="17" t="s">
        <v>77</v>
      </c>
      <c r="BK90" s="230">
        <f>ROUND(I90*H90,2)</f>
        <v>0</v>
      </c>
      <c r="BL90" s="17" t="s">
        <v>122</v>
      </c>
      <c r="BM90" s="229" t="s">
        <v>265</v>
      </c>
    </row>
    <row r="91" s="2" customFormat="1">
      <c r="A91" s="38"/>
      <c r="B91" s="39"/>
      <c r="C91" s="40"/>
      <c r="D91" s="231" t="s">
        <v>124</v>
      </c>
      <c r="E91" s="40"/>
      <c r="F91" s="232" t="s">
        <v>132</v>
      </c>
      <c r="G91" s="40"/>
      <c r="H91" s="40"/>
      <c r="I91" s="136"/>
      <c r="J91" s="40"/>
      <c r="K91" s="40"/>
      <c r="L91" s="44"/>
      <c r="M91" s="233"/>
      <c r="N91" s="234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124</v>
      </c>
      <c r="AU91" s="17" t="s">
        <v>79</v>
      </c>
    </row>
    <row r="92" s="13" customFormat="1">
      <c r="A92" s="13"/>
      <c r="B92" s="235"/>
      <c r="C92" s="236"/>
      <c r="D92" s="231" t="s">
        <v>126</v>
      </c>
      <c r="E92" s="237" t="s">
        <v>19</v>
      </c>
      <c r="F92" s="238" t="s">
        <v>266</v>
      </c>
      <c r="G92" s="236"/>
      <c r="H92" s="239">
        <v>27.649999999999999</v>
      </c>
      <c r="I92" s="240"/>
      <c r="J92" s="236"/>
      <c r="K92" s="236"/>
      <c r="L92" s="241"/>
      <c r="M92" s="242"/>
      <c r="N92" s="243"/>
      <c r="O92" s="243"/>
      <c r="P92" s="243"/>
      <c r="Q92" s="243"/>
      <c r="R92" s="243"/>
      <c r="S92" s="243"/>
      <c r="T92" s="244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45" t="s">
        <v>126</v>
      </c>
      <c r="AU92" s="245" t="s">
        <v>79</v>
      </c>
      <c r="AV92" s="13" t="s">
        <v>79</v>
      </c>
      <c r="AW92" s="13" t="s">
        <v>31</v>
      </c>
      <c r="AX92" s="13" t="s">
        <v>69</v>
      </c>
      <c r="AY92" s="245" t="s">
        <v>115</v>
      </c>
    </row>
    <row r="93" s="14" customFormat="1">
      <c r="A93" s="14"/>
      <c r="B93" s="246"/>
      <c r="C93" s="247"/>
      <c r="D93" s="231" t="s">
        <v>126</v>
      </c>
      <c r="E93" s="248" t="s">
        <v>19</v>
      </c>
      <c r="F93" s="249" t="s">
        <v>128</v>
      </c>
      <c r="G93" s="247"/>
      <c r="H93" s="250">
        <v>27.649999999999999</v>
      </c>
      <c r="I93" s="251"/>
      <c r="J93" s="247"/>
      <c r="K93" s="247"/>
      <c r="L93" s="252"/>
      <c r="M93" s="253"/>
      <c r="N93" s="254"/>
      <c r="O93" s="254"/>
      <c r="P93" s="254"/>
      <c r="Q93" s="254"/>
      <c r="R93" s="254"/>
      <c r="S93" s="254"/>
      <c r="T93" s="255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56" t="s">
        <v>126</v>
      </c>
      <c r="AU93" s="256" t="s">
        <v>79</v>
      </c>
      <c r="AV93" s="14" t="s">
        <v>122</v>
      </c>
      <c r="AW93" s="14" t="s">
        <v>31</v>
      </c>
      <c r="AX93" s="14" t="s">
        <v>77</v>
      </c>
      <c r="AY93" s="256" t="s">
        <v>115</v>
      </c>
    </row>
    <row r="94" s="2" customFormat="1" ht="16.5" customHeight="1">
      <c r="A94" s="38"/>
      <c r="B94" s="39"/>
      <c r="C94" s="257" t="s">
        <v>146</v>
      </c>
      <c r="D94" s="257" t="s">
        <v>135</v>
      </c>
      <c r="E94" s="258" t="s">
        <v>147</v>
      </c>
      <c r="F94" s="259" t="s">
        <v>148</v>
      </c>
      <c r="G94" s="260" t="s">
        <v>120</v>
      </c>
      <c r="H94" s="261">
        <v>82.950000000000003</v>
      </c>
      <c r="I94" s="262"/>
      <c r="J94" s="263">
        <f>ROUND(I94*H94,2)</f>
        <v>0</v>
      </c>
      <c r="K94" s="259" t="s">
        <v>121</v>
      </c>
      <c r="L94" s="264"/>
      <c r="M94" s="265" t="s">
        <v>19</v>
      </c>
      <c r="N94" s="266" t="s">
        <v>40</v>
      </c>
      <c r="O94" s="84"/>
      <c r="P94" s="227">
        <f>O94*H94</f>
        <v>0</v>
      </c>
      <c r="Q94" s="227">
        <v>0.0047200000000000002</v>
      </c>
      <c r="R94" s="227">
        <f>Q94*H94</f>
        <v>0.39152400000000004</v>
      </c>
      <c r="S94" s="227">
        <v>0</v>
      </c>
      <c r="T94" s="228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29" t="s">
        <v>138</v>
      </c>
      <c r="AT94" s="229" t="s">
        <v>135</v>
      </c>
      <c r="AU94" s="229" t="s">
        <v>79</v>
      </c>
      <c r="AY94" s="17" t="s">
        <v>115</v>
      </c>
      <c r="BE94" s="230">
        <f>IF(N94="základní",J94,0)</f>
        <v>0</v>
      </c>
      <c r="BF94" s="230">
        <f>IF(N94="snížená",J94,0)</f>
        <v>0</v>
      </c>
      <c r="BG94" s="230">
        <f>IF(N94="zákl. přenesená",J94,0)</f>
        <v>0</v>
      </c>
      <c r="BH94" s="230">
        <f>IF(N94="sníž. přenesená",J94,0)</f>
        <v>0</v>
      </c>
      <c r="BI94" s="230">
        <f>IF(N94="nulová",J94,0)</f>
        <v>0</v>
      </c>
      <c r="BJ94" s="17" t="s">
        <v>77</v>
      </c>
      <c r="BK94" s="230">
        <f>ROUND(I94*H94,2)</f>
        <v>0</v>
      </c>
      <c r="BL94" s="17" t="s">
        <v>122</v>
      </c>
      <c r="BM94" s="229" t="s">
        <v>267</v>
      </c>
    </row>
    <row r="95" s="2" customFormat="1">
      <c r="A95" s="38"/>
      <c r="B95" s="39"/>
      <c r="C95" s="40"/>
      <c r="D95" s="231" t="s">
        <v>124</v>
      </c>
      <c r="E95" s="40"/>
      <c r="F95" s="232" t="s">
        <v>148</v>
      </c>
      <c r="G95" s="40"/>
      <c r="H95" s="40"/>
      <c r="I95" s="136"/>
      <c r="J95" s="40"/>
      <c r="K95" s="40"/>
      <c r="L95" s="44"/>
      <c r="M95" s="233"/>
      <c r="N95" s="234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124</v>
      </c>
      <c r="AU95" s="17" t="s">
        <v>79</v>
      </c>
    </row>
    <row r="96" s="13" customFormat="1">
      <c r="A96" s="13"/>
      <c r="B96" s="235"/>
      <c r="C96" s="236"/>
      <c r="D96" s="231" t="s">
        <v>126</v>
      </c>
      <c r="E96" s="237" t="s">
        <v>19</v>
      </c>
      <c r="F96" s="238" t="s">
        <v>268</v>
      </c>
      <c r="G96" s="236"/>
      <c r="H96" s="239">
        <v>82.950000000000003</v>
      </c>
      <c r="I96" s="240"/>
      <c r="J96" s="236"/>
      <c r="K96" s="236"/>
      <c r="L96" s="241"/>
      <c r="M96" s="242"/>
      <c r="N96" s="243"/>
      <c r="O96" s="243"/>
      <c r="P96" s="243"/>
      <c r="Q96" s="243"/>
      <c r="R96" s="243"/>
      <c r="S96" s="243"/>
      <c r="T96" s="244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5" t="s">
        <v>126</v>
      </c>
      <c r="AU96" s="245" t="s">
        <v>79</v>
      </c>
      <c r="AV96" s="13" t="s">
        <v>79</v>
      </c>
      <c r="AW96" s="13" t="s">
        <v>31</v>
      </c>
      <c r="AX96" s="13" t="s">
        <v>69</v>
      </c>
      <c r="AY96" s="245" t="s">
        <v>115</v>
      </c>
    </row>
    <row r="97" s="14" customFormat="1">
      <c r="A97" s="14"/>
      <c r="B97" s="246"/>
      <c r="C97" s="247"/>
      <c r="D97" s="231" t="s">
        <v>126</v>
      </c>
      <c r="E97" s="248" t="s">
        <v>19</v>
      </c>
      <c r="F97" s="249" t="s">
        <v>128</v>
      </c>
      <c r="G97" s="247"/>
      <c r="H97" s="250">
        <v>82.950000000000003</v>
      </c>
      <c r="I97" s="251"/>
      <c r="J97" s="247"/>
      <c r="K97" s="247"/>
      <c r="L97" s="252"/>
      <c r="M97" s="253"/>
      <c r="N97" s="254"/>
      <c r="O97" s="254"/>
      <c r="P97" s="254"/>
      <c r="Q97" s="254"/>
      <c r="R97" s="254"/>
      <c r="S97" s="254"/>
      <c r="T97" s="255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56" t="s">
        <v>126</v>
      </c>
      <c r="AU97" s="256" t="s">
        <v>79</v>
      </c>
      <c r="AV97" s="14" t="s">
        <v>122</v>
      </c>
      <c r="AW97" s="14" t="s">
        <v>31</v>
      </c>
      <c r="AX97" s="14" t="s">
        <v>77</v>
      </c>
      <c r="AY97" s="256" t="s">
        <v>115</v>
      </c>
    </row>
    <row r="98" s="2" customFormat="1" ht="16.5" customHeight="1">
      <c r="A98" s="38"/>
      <c r="B98" s="39"/>
      <c r="C98" s="257" t="s">
        <v>151</v>
      </c>
      <c r="D98" s="257" t="s">
        <v>135</v>
      </c>
      <c r="E98" s="258" t="s">
        <v>136</v>
      </c>
      <c r="F98" s="259" t="s">
        <v>137</v>
      </c>
      <c r="G98" s="260" t="s">
        <v>120</v>
      </c>
      <c r="H98" s="261">
        <v>56.899999999999999</v>
      </c>
      <c r="I98" s="262"/>
      <c r="J98" s="263">
        <f>ROUND(I98*H98,2)</f>
        <v>0</v>
      </c>
      <c r="K98" s="259" t="s">
        <v>121</v>
      </c>
      <c r="L98" s="264"/>
      <c r="M98" s="265" t="s">
        <v>19</v>
      </c>
      <c r="N98" s="266" t="s">
        <v>40</v>
      </c>
      <c r="O98" s="84"/>
      <c r="P98" s="227">
        <f>O98*H98</f>
        <v>0</v>
      </c>
      <c r="Q98" s="227">
        <v>0.0035400000000000002</v>
      </c>
      <c r="R98" s="227">
        <f>Q98*H98</f>
        <v>0.20142599999999999</v>
      </c>
      <c r="S98" s="227">
        <v>0</v>
      </c>
      <c r="T98" s="228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29" t="s">
        <v>138</v>
      </c>
      <c r="AT98" s="229" t="s">
        <v>135</v>
      </c>
      <c r="AU98" s="229" t="s">
        <v>79</v>
      </c>
      <c r="AY98" s="17" t="s">
        <v>115</v>
      </c>
      <c r="BE98" s="230">
        <f>IF(N98="základní",J98,0)</f>
        <v>0</v>
      </c>
      <c r="BF98" s="230">
        <f>IF(N98="snížená",J98,0)</f>
        <v>0</v>
      </c>
      <c r="BG98" s="230">
        <f>IF(N98="zákl. přenesená",J98,0)</f>
        <v>0</v>
      </c>
      <c r="BH98" s="230">
        <f>IF(N98="sníž. přenesená",J98,0)</f>
        <v>0</v>
      </c>
      <c r="BI98" s="230">
        <f>IF(N98="nulová",J98,0)</f>
        <v>0</v>
      </c>
      <c r="BJ98" s="17" t="s">
        <v>77</v>
      </c>
      <c r="BK98" s="230">
        <f>ROUND(I98*H98,2)</f>
        <v>0</v>
      </c>
      <c r="BL98" s="17" t="s">
        <v>122</v>
      </c>
      <c r="BM98" s="229" t="s">
        <v>269</v>
      </c>
    </row>
    <row r="99" s="2" customFormat="1">
      <c r="A99" s="38"/>
      <c r="B99" s="39"/>
      <c r="C99" s="40"/>
      <c r="D99" s="231" t="s">
        <v>124</v>
      </c>
      <c r="E99" s="40"/>
      <c r="F99" s="232" t="s">
        <v>137</v>
      </c>
      <c r="G99" s="40"/>
      <c r="H99" s="40"/>
      <c r="I99" s="136"/>
      <c r="J99" s="40"/>
      <c r="K99" s="40"/>
      <c r="L99" s="44"/>
      <c r="M99" s="233"/>
      <c r="N99" s="234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124</v>
      </c>
      <c r="AU99" s="17" t="s">
        <v>79</v>
      </c>
    </row>
    <row r="100" s="13" customFormat="1">
      <c r="A100" s="13"/>
      <c r="B100" s="235"/>
      <c r="C100" s="236"/>
      <c r="D100" s="231" t="s">
        <v>126</v>
      </c>
      <c r="E100" s="237" t="s">
        <v>19</v>
      </c>
      <c r="F100" s="238" t="s">
        <v>264</v>
      </c>
      <c r="G100" s="236"/>
      <c r="H100" s="239">
        <v>56.899999999999999</v>
      </c>
      <c r="I100" s="240"/>
      <c r="J100" s="236"/>
      <c r="K100" s="236"/>
      <c r="L100" s="241"/>
      <c r="M100" s="242"/>
      <c r="N100" s="243"/>
      <c r="O100" s="243"/>
      <c r="P100" s="243"/>
      <c r="Q100" s="243"/>
      <c r="R100" s="243"/>
      <c r="S100" s="243"/>
      <c r="T100" s="244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5" t="s">
        <v>126</v>
      </c>
      <c r="AU100" s="245" t="s">
        <v>79</v>
      </c>
      <c r="AV100" s="13" t="s">
        <v>79</v>
      </c>
      <c r="AW100" s="13" t="s">
        <v>31</v>
      </c>
      <c r="AX100" s="13" t="s">
        <v>69</v>
      </c>
      <c r="AY100" s="245" t="s">
        <v>115</v>
      </c>
    </row>
    <row r="101" s="14" customFormat="1">
      <c r="A101" s="14"/>
      <c r="B101" s="246"/>
      <c r="C101" s="247"/>
      <c r="D101" s="231" t="s">
        <v>126</v>
      </c>
      <c r="E101" s="248" t="s">
        <v>19</v>
      </c>
      <c r="F101" s="249" t="s">
        <v>128</v>
      </c>
      <c r="G101" s="247"/>
      <c r="H101" s="250">
        <v>56.899999999999999</v>
      </c>
      <c r="I101" s="251"/>
      <c r="J101" s="247"/>
      <c r="K101" s="247"/>
      <c r="L101" s="252"/>
      <c r="M101" s="253"/>
      <c r="N101" s="254"/>
      <c r="O101" s="254"/>
      <c r="P101" s="254"/>
      <c r="Q101" s="254"/>
      <c r="R101" s="254"/>
      <c r="S101" s="254"/>
      <c r="T101" s="255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6" t="s">
        <v>126</v>
      </c>
      <c r="AU101" s="256" t="s">
        <v>79</v>
      </c>
      <c r="AV101" s="14" t="s">
        <v>122</v>
      </c>
      <c r="AW101" s="14" t="s">
        <v>31</v>
      </c>
      <c r="AX101" s="14" t="s">
        <v>77</v>
      </c>
      <c r="AY101" s="256" t="s">
        <v>115</v>
      </c>
    </row>
    <row r="102" s="2" customFormat="1" ht="16.5" customHeight="1">
      <c r="A102" s="38"/>
      <c r="B102" s="39"/>
      <c r="C102" s="257" t="s">
        <v>158</v>
      </c>
      <c r="D102" s="257" t="s">
        <v>135</v>
      </c>
      <c r="E102" s="258" t="s">
        <v>141</v>
      </c>
      <c r="F102" s="259" t="s">
        <v>142</v>
      </c>
      <c r="G102" s="260" t="s">
        <v>143</v>
      </c>
      <c r="H102" s="261">
        <v>41.475000000000001</v>
      </c>
      <c r="I102" s="262"/>
      <c r="J102" s="263">
        <f>ROUND(I102*H102,2)</f>
        <v>0</v>
      </c>
      <c r="K102" s="259" t="s">
        <v>121</v>
      </c>
      <c r="L102" s="264"/>
      <c r="M102" s="265" t="s">
        <v>19</v>
      </c>
      <c r="N102" s="266" t="s">
        <v>40</v>
      </c>
      <c r="O102" s="84"/>
      <c r="P102" s="227">
        <f>O102*H102</f>
        <v>0</v>
      </c>
      <c r="Q102" s="227">
        <v>0.0038</v>
      </c>
      <c r="R102" s="227">
        <f>Q102*H102</f>
        <v>0.157605</v>
      </c>
      <c r="S102" s="227">
        <v>0</v>
      </c>
      <c r="T102" s="228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29" t="s">
        <v>138</v>
      </c>
      <c r="AT102" s="229" t="s">
        <v>135</v>
      </c>
      <c r="AU102" s="229" t="s">
        <v>79</v>
      </c>
      <c r="AY102" s="17" t="s">
        <v>115</v>
      </c>
      <c r="BE102" s="230">
        <f>IF(N102="základní",J102,0)</f>
        <v>0</v>
      </c>
      <c r="BF102" s="230">
        <f>IF(N102="snížená",J102,0)</f>
        <v>0</v>
      </c>
      <c r="BG102" s="230">
        <f>IF(N102="zákl. přenesená",J102,0)</f>
        <v>0</v>
      </c>
      <c r="BH102" s="230">
        <f>IF(N102="sníž. přenesená",J102,0)</f>
        <v>0</v>
      </c>
      <c r="BI102" s="230">
        <f>IF(N102="nulová",J102,0)</f>
        <v>0</v>
      </c>
      <c r="BJ102" s="17" t="s">
        <v>77</v>
      </c>
      <c r="BK102" s="230">
        <f>ROUND(I102*H102,2)</f>
        <v>0</v>
      </c>
      <c r="BL102" s="17" t="s">
        <v>122</v>
      </c>
      <c r="BM102" s="229" t="s">
        <v>270</v>
      </c>
    </row>
    <row r="103" s="2" customFormat="1">
      <c r="A103" s="38"/>
      <c r="B103" s="39"/>
      <c r="C103" s="40"/>
      <c r="D103" s="231" t="s">
        <v>124</v>
      </c>
      <c r="E103" s="40"/>
      <c r="F103" s="232" t="s">
        <v>142</v>
      </c>
      <c r="G103" s="40"/>
      <c r="H103" s="40"/>
      <c r="I103" s="136"/>
      <c r="J103" s="40"/>
      <c r="K103" s="40"/>
      <c r="L103" s="44"/>
      <c r="M103" s="233"/>
      <c r="N103" s="234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124</v>
      </c>
      <c r="AU103" s="17" t="s">
        <v>79</v>
      </c>
    </row>
    <row r="104" s="13" customFormat="1">
      <c r="A104" s="13"/>
      <c r="B104" s="235"/>
      <c r="C104" s="236"/>
      <c r="D104" s="231" t="s">
        <v>126</v>
      </c>
      <c r="E104" s="237" t="s">
        <v>19</v>
      </c>
      <c r="F104" s="238" t="s">
        <v>271</v>
      </c>
      <c r="G104" s="236"/>
      <c r="H104" s="239">
        <v>41.475000000000001</v>
      </c>
      <c r="I104" s="240"/>
      <c r="J104" s="236"/>
      <c r="K104" s="236"/>
      <c r="L104" s="241"/>
      <c r="M104" s="242"/>
      <c r="N104" s="243"/>
      <c r="O104" s="243"/>
      <c r="P104" s="243"/>
      <c r="Q104" s="243"/>
      <c r="R104" s="243"/>
      <c r="S104" s="243"/>
      <c r="T104" s="244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5" t="s">
        <v>126</v>
      </c>
      <c r="AU104" s="245" t="s">
        <v>79</v>
      </c>
      <c r="AV104" s="13" t="s">
        <v>79</v>
      </c>
      <c r="AW104" s="13" t="s">
        <v>31</v>
      </c>
      <c r="AX104" s="13" t="s">
        <v>69</v>
      </c>
      <c r="AY104" s="245" t="s">
        <v>115</v>
      </c>
    </row>
    <row r="105" s="14" customFormat="1">
      <c r="A105" s="14"/>
      <c r="B105" s="246"/>
      <c r="C105" s="247"/>
      <c r="D105" s="231" t="s">
        <v>126</v>
      </c>
      <c r="E105" s="248" t="s">
        <v>19</v>
      </c>
      <c r="F105" s="249" t="s">
        <v>128</v>
      </c>
      <c r="G105" s="247"/>
      <c r="H105" s="250">
        <v>41.475000000000001</v>
      </c>
      <c r="I105" s="251"/>
      <c r="J105" s="247"/>
      <c r="K105" s="247"/>
      <c r="L105" s="252"/>
      <c r="M105" s="253"/>
      <c r="N105" s="254"/>
      <c r="O105" s="254"/>
      <c r="P105" s="254"/>
      <c r="Q105" s="254"/>
      <c r="R105" s="254"/>
      <c r="S105" s="254"/>
      <c r="T105" s="255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6" t="s">
        <v>126</v>
      </c>
      <c r="AU105" s="256" t="s">
        <v>79</v>
      </c>
      <c r="AV105" s="14" t="s">
        <v>122</v>
      </c>
      <c r="AW105" s="14" t="s">
        <v>31</v>
      </c>
      <c r="AX105" s="14" t="s">
        <v>77</v>
      </c>
      <c r="AY105" s="256" t="s">
        <v>115</v>
      </c>
    </row>
    <row r="106" s="2" customFormat="1" ht="16.5" customHeight="1">
      <c r="A106" s="38"/>
      <c r="B106" s="39"/>
      <c r="C106" s="218" t="s">
        <v>138</v>
      </c>
      <c r="D106" s="218" t="s">
        <v>117</v>
      </c>
      <c r="E106" s="219" t="s">
        <v>152</v>
      </c>
      <c r="F106" s="220" t="s">
        <v>153</v>
      </c>
      <c r="G106" s="221" t="s">
        <v>154</v>
      </c>
      <c r="H106" s="222">
        <v>11.380000000000001</v>
      </c>
      <c r="I106" s="223"/>
      <c r="J106" s="224">
        <f>ROUND(I106*H106,2)</f>
        <v>0</v>
      </c>
      <c r="K106" s="220" t="s">
        <v>121</v>
      </c>
      <c r="L106" s="44"/>
      <c r="M106" s="225" t="s">
        <v>19</v>
      </c>
      <c r="N106" s="226" t="s">
        <v>40</v>
      </c>
      <c r="O106" s="84"/>
      <c r="P106" s="227">
        <f>O106*H106</f>
        <v>0</v>
      </c>
      <c r="Q106" s="227">
        <v>0</v>
      </c>
      <c r="R106" s="227">
        <f>Q106*H106</f>
        <v>0</v>
      </c>
      <c r="S106" s="227">
        <v>0</v>
      </c>
      <c r="T106" s="228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29" t="s">
        <v>122</v>
      </c>
      <c r="AT106" s="229" t="s">
        <v>117</v>
      </c>
      <c r="AU106" s="229" t="s">
        <v>79</v>
      </c>
      <c r="AY106" s="17" t="s">
        <v>115</v>
      </c>
      <c r="BE106" s="230">
        <f>IF(N106="základní",J106,0)</f>
        <v>0</v>
      </c>
      <c r="BF106" s="230">
        <f>IF(N106="snížená",J106,0)</f>
        <v>0</v>
      </c>
      <c r="BG106" s="230">
        <f>IF(N106="zákl. přenesená",J106,0)</f>
        <v>0</v>
      </c>
      <c r="BH106" s="230">
        <f>IF(N106="sníž. přenesená",J106,0)</f>
        <v>0</v>
      </c>
      <c r="BI106" s="230">
        <f>IF(N106="nulová",J106,0)</f>
        <v>0</v>
      </c>
      <c r="BJ106" s="17" t="s">
        <v>77</v>
      </c>
      <c r="BK106" s="230">
        <f>ROUND(I106*H106,2)</f>
        <v>0</v>
      </c>
      <c r="BL106" s="17" t="s">
        <v>122</v>
      </c>
      <c r="BM106" s="229" t="s">
        <v>272</v>
      </c>
    </row>
    <row r="107" s="2" customFormat="1">
      <c r="A107" s="38"/>
      <c r="B107" s="39"/>
      <c r="C107" s="40"/>
      <c r="D107" s="231" t="s">
        <v>124</v>
      </c>
      <c r="E107" s="40"/>
      <c r="F107" s="232" t="s">
        <v>156</v>
      </c>
      <c r="G107" s="40"/>
      <c r="H107" s="40"/>
      <c r="I107" s="136"/>
      <c r="J107" s="40"/>
      <c r="K107" s="40"/>
      <c r="L107" s="44"/>
      <c r="M107" s="233"/>
      <c r="N107" s="234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124</v>
      </c>
      <c r="AU107" s="17" t="s">
        <v>79</v>
      </c>
    </row>
    <row r="108" s="13" customFormat="1">
      <c r="A108" s="13"/>
      <c r="B108" s="235"/>
      <c r="C108" s="236"/>
      <c r="D108" s="231" t="s">
        <v>126</v>
      </c>
      <c r="E108" s="237" t="s">
        <v>19</v>
      </c>
      <c r="F108" s="238" t="s">
        <v>273</v>
      </c>
      <c r="G108" s="236"/>
      <c r="H108" s="239">
        <v>11.380000000000001</v>
      </c>
      <c r="I108" s="240"/>
      <c r="J108" s="236"/>
      <c r="K108" s="236"/>
      <c r="L108" s="241"/>
      <c r="M108" s="242"/>
      <c r="N108" s="243"/>
      <c r="O108" s="243"/>
      <c r="P108" s="243"/>
      <c r="Q108" s="243"/>
      <c r="R108" s="243"/>
      <c r="S108" s="243"/>
      <c r="T108" s="244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5" t="s">
        <v>126</v>
      </c>
      <c r="AU108" s="245" t="s">
        <v>79</v>
      </c>
      <c r="AV108" s="13" t="s">
        <v>79</v>
      </c>
      <c r="AW108" s="13" t="s">
        <v>31</v>
      </c>
      <c r="AX108" s="13" t="s">
        <v>69</v>
      </c>
      <c r="AY108" s="245" t="s">
        <v>115</v>
      </c>
    </row>
    <row r="109" s="14" customFormat="1">
      <c r="A109" s="14"/>
      <c r="B109" s="246"/>
      <c r="C109" s="247"/>
      <c r="D109" s="231" t="s">
        <v>126</v>
      </c>
      <c r="E109" s="248" t="s">
        <v>19</v>
      </c>
      <c r="F109" s="249" t="s">
        <v>128</v>
      </c>
      <c r="G109" s="247"/>
      <c r="H109" s="250">
        <v>11.380000000000001</v>
      </c>
      <c r="I109" s="251"/>
      <c r="J109" s="247"/>
      <c r="K109" s="247"/>
      <c r="L109" s="252"/>
      <c r="M109" s="253"/>
      <c r="N109" s="254"/>
      <c r="O109" s="254"/>
      <c r="P109" s="254"/>
      <c r="Q109" s="254"/>
      <c r="R109" s="254"/>
      <c r="S109" s="254"/>
      <c r="T109" s="255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6" t="s">
        <v>126</v>
      </c>
      <c r="AU109" s="256" t="s">
        <v>79</v>
      </c>
      <c r="AV109" s="14" t="s">
        <v>122</v>
      </c>
      <c r="AW109" s="14" t="s">
        <v>31</v>
      </c>
      <c r="AX109" s="14" t="s">
        <v>77</v>
      </c>
      <c r="AY109" s="256" t="s">
        <v>115</v>
      </c>
    </row>
    <row r="110" s="2" customFormat="1" ht="16.5" customHeight="1">
      <c r="A110" s="38"/>
      <c r="B110" s="39"/>
      <c r="C110" s="218" t="s">
        <v>170</v>
      </c>
      <c r="D110" s="218" t="s">
        <v>117</v>
      </c>
      <c r="E110" s="219" t="s">
        <v>159</v>
      </c>
      <c r="F110" s="220" t="s">
        <v>160</v>
      </c>
      <c r="G110" s="221" t="s">
        <v>161</v>
      </c>
      <c r="H110" s="222">
        <v>320.32999999999998</v>
      </c>
      <c r="I110" s="223"/>
      <c r="J110" s="224">
        <f>ROUND(I110*H110,2)</f>
        <v>0</v>
      </c>
      <c r="K110" s="220" t="s">
        <v>121</v>
      </c>
      <c r="L110" s="44"/>
      <c r="M110" s="225" t="s">
        <v>19</v>
      </c>
      <c r="N110" s="226" t="s">
        <v>40</v>
      </c>
      <c r="O110" s="84"/>
      <c r="P110" s="227">
        <f>O110*H110</f>
        <v>0</v>
      </c>
      <c r="Q110" s="227">
        <v>0</v>
      </c>
      <c r="R110" s="227">
        <f>Q110*H110</f>
        <v>0</v>
      </c>
      <c r="S110" s="227">
        <v>0</v>
      </c>
      <c r="T110" s="228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29" t="s">
        <v>122</v>
      </c>
      <c r="AT110" s="229" t="s">
        <v>117</v>
      </c>
      <c r="AU110" s="229" t="s">
        <v>79</v>
      </c>
      <c r="AY110" s="17" t="s">
        <v>115</v>
      </c>
      <c r="BE110" s="230">
        <f>IF(N110="základní",J110,0)</f>
        <v>0</v>
      </c>
      <c r="BF110" s="230">
        <f>IF(N110="snížená",J110,0)</f>
        <v>0</v>
      </c>
      <c r="BG110" s="230">
        <f>IF(N110="zákl. přenesená",J110,0)</f>
        <v>0</v>
      </c>
      <c r="BH110" s="230">
        <f>IF(N110="sníž. přenesená",J110,0)</f>
        <v>0</v>
      </c>
      <c r="BI110" s="230">
        <f>IF(N110="nulová",J110,0)</f>
        <v>0</v>
      </c>
      <c r="BJ110" s="17" t="s">
        <v>77</v>
      </c>
      <c r="BK110" s="230">
        <f>ROUND(I110*H110,2)</f>
        <v>0</v>
      </c>
      <c r="BL110" s="17" t="s">
        <v>122</v>
      </c>
      <c r="BM110" s="229" t="s">
        <v>274</v>
      </c>
    </row>
    <row r="111" s="2" customFormat="1">
      <c r="A111" s="38"/>
      <c r="B111" s="39"/>
      <c r="C111" s="40"/>
      <c r="D111" s="231" t="s">
        <v>124</v>
      </c>
      <c r="E111" s="40"/>
      <c r="F111" s="232" t="s">
        <v>163</v>
      </c>
      <c r="G111" s="40"/>
      <c r="H111" s="40"/>
      <c r="I111" s="136"/>
      <c r="J111" s="40"/>
      <c r="K111" s="40"/>
      <c r="L111" s="44"/>
      <c r="M111" s="233"/>
      <c r="N111" s="234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124</v>
      </c>
      <c r="AU111" s="17" t="s">
        <v>79</v>
      </c>
    </row>
    <row r="112" s="13" customFormat="1">
      <c r="A112" s="13"/>
      <c r="B112" s="235"/>
      <c r="C112" s="236"/>
      <c r="D112" s="231" t="s">
        <v>126</v>
      </c>
      <c r="E112" s="237" t="s">
        <v>19</v>
      </c>
      <c r="F112" s="238" t="s">
        <v>275</v>
      </c>
      <c r="G112" s="236"/>
      <c r="H112" s="239">
        <v>320.32999999999998</v>
      </c>
      <c r="I112" s="240"/>
      <c r="J112" s="236"/>
      <c r="K112" s="236"/>
      <c r="L112" s="241"/>
      <c r="M112" s="242"/>
      <c r="N112" s="243"/>
      <c r="O112" s="243"/>
      <c r="P112" s="243"/>
      <c r="Q112" s="243"/>
      <c r="R112" s="243"/>
      <c r="S112" s="243"/>
      <c r="T112" s="244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5" t="s">
        <v>126</v>
      </c>
      <c r="AU112" s="245" t="s">
        <v>79</v>
      </c>
      <c r="AV112" s="13" t="s">
        <v>79</v>
      </c>
      <c r="AW112" s="13" t="s">
        <v>31</v>
      </c>
      <c r="AX112" s="13" t="s">
        <v>69</v>
      </c>
      <c r="AY112" s="245" t="s">
        <v>115</v>
      </c>
    </row>
    <row r="113" s="14" customFormat="1">
      <c r="A113" s="14"/>
      <c r="B113" s="246"/>
      <c r="C113" s="247"/>
      <c r="D113" s="231" t="s">
        <v>126</v>
      </c>
      <c r="E113" s="248" t="s">
        <v>19</v>
      </c>
      <c r="F113" s="249" t="s">
        <v>128</v>
      </c>
      <c r="G113" s="247"/>
      <c r="H113" s="250">
        <v>320.32999999999998</v>
      </c>
      <c r="I113" s="251"/>
      <c r="J113" s="247"/>
      <c r="K113" s="247"/>
      <c r="L113" s="252"/>
      <c r="M113" s="253"/>
      <c r="N113" s="254"/>
      <c r="O113" s="254"/>
      <c r="P113" s="254"/>
      <c r="Q113" s="254"/>
      <c r="R113" s="254"/>
      <c r="S113" s="254"/>
      <c r="T113" s="255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6" t="s">
        <v>126</v>
      </c>
      <c r="AU113" s="256" t="s">
        <v>79</v>
      </c>
      <c r="AV113" s="14" t="s">
        <v>122</v>
      </c>
      <c r="AW113" s="14" t="s">
        <v>31</v>
      </c>
      <c r="AX113" s="14" t="s">
        <v>77</v>
      </c>
      <c r="AY113" s="256" t="s">
        <v>115</v>
      </c>
    </row>
    <row r="114" s="2" customFormat="1" ht="16.5" customHeight="1">
      <c r="A114" s="38"/>
      <c r="B114" s="39"/>
      <c r="C114" s="257" t="s">
        <v>176</v>
      </c>
      <c r="D114" s="257" t="s">
        <v>135</v>
      </c>
      <c r="E114" s="258" t="s">
        <v>165</v>
      </c>
      <c r="F114" s="259" t="s">
        <v>166</v>
      </c>
      <c r="G114" s="260" t="s">
        <v>167</v>
      </c>
      <c r="H114" s="261">
        <v>16.016999999999999</v>
      </c>
      <c r="I114" s="262"/>
      <c r="J114" s="263">
        <f>ROUND(I114*H114,2)</f>
        <v>0</v>
      </c>
      <c r="K114" s="259" t="s">
        <v>121</v>
      </c>
      <c r="L114" s="264"/>
      <c r="M114" s="265" t="s">
        <v>19</v>
      </c>
      <c r="N114" s="266" t="s">
        <v>40</v>
      </c>
      <c r="O114" s="84"/>
      <c r="P114" s="227">
        <f>O114*H114</f>
        <v>0</v>
      </c>
      <c r="Q114" s="227">
        <v>0.20000000000000001</v>
      </c>
      <c r="R114" s="227">
        <f>Q114*H114</f>
        <v>3.2034000000000002</v>
      </c>
      <c r="S114" s="227">
        <v>0</v>
      </c>
      <c r="T114" s="228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29" t="s">
        <v>138</v>
      </c>
      <c r="AT114" s="229" t="s">
        <v>135</v>
      </c>
      <c r="AU114" s="229" t="s">
        <v>79</v>
      </c>
      <c r="AY114" s="17" t="s">
        <v>115</v>
      </c>
      <c r="BE114" s="230">
        <f>IF(N114="základní",J114,0)</f>
        <v>0</v>
      </c>
      <c r="BF114" s="230">
        <f>IF(N114="snížená",J114,0)</f>
        <v>0</v>
      </c>
      <c r="BG114" s="230">
        <f>IF(N114="zákl. přenesená",J114,0)</f>
        <v>0</v>
      </c>
      <c r="BH114" s="230">
        <f>IF(N114="sníž. přenesená",J114,0)</f>
        <v>0</v>
      </c>
      <c r="BI114" s="230">
        <f>IF(N114="nulová",J114,0)</f>
        <v>0</v>
      </c>
      <c r="BJ114" s="17" t="s">
        <v>77</v>
      </c>
      <c r="BK114" s="230">
        <f>ROUND(I114*H114,2)</f>
        <v>0</v>
      </c>
      <c r="BL114" s="17" t="s">
        <v>122</v>
      </c>
      <c r="BM114" s="229" t="s">
        <v>276</v>
      </c>
    </row>
    <row r="115" s="2" customFormat="1">
      <c r="A115" s="38"/>
      <c r="B115" s="39"/>
      <c r="C115" s="40"/>
      <c r="D115" s="231" t="s">
        <v>124</v>
      </c>
      <c r="E115" s="40"/>
      <c r="F115" s="232" t="s">
        <v>166</v>
      </c>
      <c r="G115" s="40"/>
      <c r="H115" s="40"/>
      <c r="I115" s="136"/>
      <c r="J115" s="40"/>
      <c r="K115" s="40"/>
      <c r="L115" s="44"/>
      <c r="M115" s="233"/>
      <c r="N115" s="234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124</v>
      </c>
      <c r="AU115" s="17" t="s">
        <v>79</v>
      </c>
    </row>
    <row r="116" s="13" customFormat="1">
      <c r="A116" s="13"/>
      <c r="B116" s="235"/>
      <c r="C116" s="236"/>
      <c r="D116" s="231" t="s">
        <v>126</v>
      </c>
      <c r="E116" s="237" t="s">
        <v>19</v>
      </c>
      <c r="F116" s="238" t="s">
        <v>277</v>
      </c>
      <c r="G116" s="236"/>
      <c r="H116" s="239">
        <v>16.016999999999999</v>
      </c>
      <c r="I116" s="240"/>
      <c r="J116" s="236"/>
      <c r="K116" s="236"/>
      <c r="L116" s="241"/>
      <c r="M116" s="242"/>
      <c r="N116" s="243"/>
      <c r="O116" s="243"/>
      <c r="P116" s="243"/>
      <c r="Q116" s="243"/>
      <c r="R116" s="243"/>
      <c r="S116" s="243"/>
      <c r="T116" s="244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5" t="s">
        <v>126</v>
      </c>
      <c r="AU116" s="245" t="s">
        <v>79</v>
      </c>
      <c r="AV116" s="13" t="s">
        <v>79</v>
      </c>
      <c r="AW116" s="13" t="s">
        <v>31</v>
      </c>
      <c r="AX116" s="13" t="s">
        <v>69</v>
      </c>
      <c r="AY116" s="245" t="s">
        <v>115</v>
      </c>
    </row>
    <row r="117" s="14" customFormat="1">
      <c r="A117" s="14"/>
      <c r="B117" s="246"/>
      <c r="C117" s="247"/>
      <c r="D117" s="231" t="s">
        <v>126</v>
      </c>
      <c r="E117" s="248" t="s">
        <v>19</v>
      </c>
      <c r="F117" s="249" t="s">
        <v>128</v>
      </c>
      <c r="G117" s="247"/>
      <c r="H117" s="250">
        <v>16.016999999999999</v>
      </c>
      <c r="I117" s="251"/>
      <c r="J117" s="247"/>
      <c r="K117" s="247"/>
      <c r="L117" s="252"/>
      <c r="M117" s="253"/>
      <c r="N117" s="254"/>
      <c r="O117" s="254"/>
      <c r="P117" s="254"/>
      <c r="Q117" s="254"/>
      <c r="R117" s="254"/>
      <c r="S117" s="254"/>
      <c r="T117" s="255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6" t="s">
        <v>126</v>
      </c>
      <c r="AU117" s="256" t="s">
        <v>79</v>
      </c>
      <c r="AV117" s="14" t="s">
        <v>122</v>
      </c>
      <c r="AW117" s="14" t="s">
        <v>31</v>
      </c>
      <c r="AX117" s="14" t="s">
        <v>77</v>
      </c>
      <c r="AY117" s="256" t="s">
        <v>115</v>
      </c>
    </row>
    <row r="118" s="2" customFormat="1" ht="16.5" customHeight="1">
      <c r="A118" s="38"/>
      <c r="B118" s="39"/>
      <c r="C118" s="218" t="s">
        <v>188</v>
      </c>
      <c r="D118" s="218" t="s">
        <v>117</v>
      </c>
      <c r="E118" s="219" t="s">
        <v>201</v>
      </c>
      <c r="F118" s="220" t="s">
        <v>202</v>
      </c>
      <c r="G118" s="221" t="s">
        <v>120</v>
      </c>
      <c r="H118" s="222">
        <v>3382</v>
      </c>
      <c r="I118" s="223"/>
      <c r="J118" s="224">
        <f>ROUND(I118*H118,2)</f>
        <v>0</v>
      </c>
      <c r="K118" s="220" t="s">
        <v>19</v>
      </c>
      <c r="L118" s="44"/>
      <c r="M118" s="225" t="s">
        <v>19</v>
      </c>
      <c r="N118" s="226" t="s">
        <v>40</v>
      </c>
      <c r="O118" s="84"/>
      <c r="P118" s="227">
        <f>O118*H118</f>
        <v>0</v>
      </c>
      <c r="Q118" s="227">
        <v>0</v>
      </c>
      <c r="R118" s="227">
        <f>Q118*H118</f>
        <v>0</v>
      </c>
      <c r="S118" s="227">
        <v>0</v>
      </c>
      <c r="T118" s="228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29" t="s">
        <v>122</v>
      </c>
      <c r="AT118" s="229" t="s">
        <v>117</v>
      </c>
      <c r="AU118" s="229" t="s">
        <v>79</v>
      </c>
      <c r="AY118" s="17" t="s">
        <v>115</v>
      </c>
      <c r="BE118" s="230">
        <f>IF(N118="základní",J118,0)</f>
        <v>0</v>
      </c>
      <c r="BF118" s="230">
        <f>IF(N118="snížená",J118,0)</f>
        <v>0</v>
      </c>
      <c r="BG118" s="230">
        <f>IF(N118="zákl. přenesená",J118,0)</f>
        <v>0</v>
      </c>
      <c r="BH118" s="230">
        <f>IF(N118="sníž. přenesená",J118,0)</f>
        <v>0</v>
      </c>
      <c r="BI118" s="230">
        <f>IF(N118="nulová",J118,0)</f>
        <v>0</v>
      </c>
      <c r="BJ118" s="17" t="s">
        <v>77</v>
      </c>
      <c r="BK118" s="230">
        <f>ROUND(I118*H118,2)</f>
        <v>0</v>
      </c>
      <c r="BL118" s="17" t="s">
        <v>122</v>
      </c>
      <c r="BM118" s="229" t="s">
        <v>278</v>
      </c>
    </row>
    <row r="119" s="2" customFormat="1">
      <c r="A119" s="38"/>
      <c r="B119" s="39"/>
      <c r="C119" s="40"/>
      <c r="D119" s="231" t="s">
        <v>124</v>
      </c>
      <c r="E119" s="40"/>
      <c r="F119" s="232" t="s">
        <v>204</v>
      </c>
      <c r="G119" s="40"/>
      <c r="H119" s="40"/>
      <c r="I119" s="136"/>
      <c r="J119" s="40"/>
      <c r="K119" s="40"/>
      <c r="L119" s="44"/>
      <c r="M119" s="233"/>
      <c r="N119" s="234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124</v>
      </c>
      <c r="AU119" s="17" t="s">
        <v>79</v>
      </c>
    </row>
    <row r="120" s="13" customFormat="1">
      <c r="A120" s="13"/>
      <c r="B120" s="235"/>
      <c r="C120" s="236"/>
      <c r="D120" s="231" t="s">
        <v>126</v>
      </c>
      <c r="E120" s="237" t="s">
        <v>19</v>
      </c>
      <c r="F120" s="238" t="s">
        <v>279</v>
      </c>
      <c r="G120" s="236"/>
      <c r="H120" s="239">
        <v>3382</v>
      </c>
      <c r="I120" s="240"/>
      <c r="J120" s="236"/>
      <c r="K120" s="236"/>
      <c r="L120" s="241"/>
      <c r="M120" s="242"/>
      <c r="N120" s="243"/>
      <c r="O120" s="243"/>
      <c r="P120" s="243"/>
      <c r="Q120" s="243"/>
      <c r="R120" s="243"/>
      <c r="S120" s="243"/>
      <c r="T120" s="244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5" t="s">
        <v>126</v>
      </c>
      <c r="AU120" s="245" t="s">
        <v>79</v>
      </c>
      <c r="AV120" s="13" t="s">
        <v>79</v>
      </c>
      <c r="AW120" s="13" t="s">
        <v>31</v>
      </c>
      <c r="AX120" s="13" t="s">
        <v>69</v>
      </c>
      <c r="AY120" s="245" t="s">
        <v>115</v>
      </c>
    </row>
    <row r="121" s="14" customFormat="1">
      <c r="A121" s="14"/>
      <c r="B121" s="246"/>
      <c r="C121" s="247"/>
      <c r="D121" s="231" t="s">
        <v>126</v>
      </c>
      <c r="E121" s="248" t="s">
        <v>19</v>
      </c>
      <c r="F121" s="249" t="s">
        <v>128</v>
      </c>
      <c r="G121" s="247"/>
      <c r="H121" s="250">
        <v>3382</v>
      </c>
      <c r="I121" s="251"/>
      <c r="J121" s="247"/>
      <c r="K121" s="247"/>
      <c r="L121" s="252"/>
      <c r="M121" s="253"/>
      <c r="N121" s="254"/>
      <c r="O121" s="254"/>
      <c r="P121" s="254"/>
      <c r="Q121" s="254"/>
      <c r="R121" s="254"/>
      <c r="S121" s="254"/>
      <c r="T121" s="255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6" t="s">
        <v>126</v>
      </c>
      <c r="AU121" s="256" t="s">
        <v>79</v>
      </c>
      <c r="AV121" s="14" t="s">
        <v>122</v>
      </c>
      <c r="AW121" s="14" t="s">
        <v>31</v>
      </c>
      <c r="AX121" s="14" t="s">
        <v>77</v>
      </c>
      <c r="AY121" s="256" t="s">
        <v>115</v>
      </c>
    </row>
    <row r="122" s="2" customFormat="1" ht="16.5" customHeight="1">
      <c r="A122" s="38"/>
      <c r="B122" s="39"/>
      <c r="C122" s="218" t="s">
        <v>194</v>
      </c>
      <c r="D122" s="218" t="s">
        <v>117</v>
      </c>
      <c r="E122" s="219" t="s">
        <v>206</v>
      </c>
      <c r="F122" s="220" t="s">
        <v>207</v>
      </c>
      <c r="G122" s="221" t="s">
        <v>167</v>
      </c>
      <c r="H122" s="222">
        <v>563.20500000000004</v>
      </c>
      <c r="I122" s="223"/>
      <c r="J122" s="224">
        <f>ROUND(I122*H122,2)</f>
        <v>0</v>
      </c>
      <c r="K122" s="220" t="s">
        <v>19</v>
      </c>
      <c r="L122" s="44"/>
      <c r="M122" s="225" t="s">
        <v>19</v>
      </c>
      <c r="N122" s="226" t="s">
        <v>40</v>
      </c>
      <c r="O122" s="84"/>
      <c r="P122" s="227">
        <f>O122*H122</f>
        <v>0</v>
      </c>
      <c r="Q122" s="227">
        <v>0</v>
      </c>
      <c r="R122" s="227">
        <f>Q122*H122</f>
        <v>0</v>
      </c>
      <c r="S122" s="227">
        <v>0</v>
      </c>
      <c r="T122" s="228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9" t="s">
        <v>122</v>
      </c>
      <c r="AT122" s="229" t="s">
        <v>117</v>
      </c>
      <c r="AU122" s="229" t="s">
        <v>79</v>
      </c>
      <c r="AY122" s="17" t="s">
        <v>115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17" t="s">
        <v>77</v>
      </c>
      <c r="BK122" s="230">
        <f>ROUND(I122*H122,2)</f>
        <v>0</v>
      </c>
      <c r="BL122" s="17" t="s">
        <v>122</v>
      </c>
      <c r="BM122" s="229" t="s">
        <v>280</v>
      </c>
    </row>
    <row r="123" s="2" customFormat="1">
      <c r="A123" s="38"/>
      <c r="B123" s="39"/>
      <c r="C123" s="40"/>
      <c r="D123" s="231" t="s">
        <v>124</v>
      </c>
      <c r="E123" s="40"/>
      <c r="F123" s="232" t="s">
        <v>209</v>
      </c>
      <c r="G123" s="40"/>
      <c r="H123" s="40"/>
      <c r="I123" s="136"/>
      <c r="J123" s="40"/>
      <c r="K123" s="40"/>
      <c r="L123" s="44"/>
      <c r="M123" s="233"/>
      <c r="N123" s="234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124</v>
      </c>
      <c r="AU123" s="17" t="s">
        <v>79</v>
      </c>
    </row>
    <row r="124" s="13" customFormat="1">
      <c r="A124" s="13"/>
      <c r="B124" s="235"/>
      <c r="C124" s="236"/>
      <c r="D124" s="231" t="s">
        <v>126</v>
      </c>
      <c r="E124" s="237" t="s">
        <v>19</v>
      </c>
      <c r="F124" s="238" t="s">
        <v>281</v>
      </c>
      <c r="G124" s="236"/>
      <c r="H124" s="239">
        <v>563.20500000000004</v>
      </c>
      <c r="I124" s="240"/>
      <c r="J124" s="236"/>
      <c r="K124" s="236"/>
      <c r="L124" s="241"/>
      <c r="M124" s="242"/>
      <c r="N124" s="243"/>
      <c r="O124" s="243"/>
      <c r="P124" s="243"/>
      <c r="Q124" s="243"/>
      <c r="R124" s="243"/>
      <c r="S124" s="243"/>
      <c r="T124" s="244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5" t="s">
        <v>126</v>
      </c>
      <c r="AU124" s="245" t="s">
        <v>79</v>
      </c>
      <c r="AV124" s="13" t="s">
        <v>79</v>
      </c>
      <c r="AW124" s="13" t="s">
        <v>31</v>
      </c>
      <c r="AX124" s="13" t="s">
        <v>69</v>
      </c>
      <c r="AY124" s="245" t="s">
        <v>115</v>
      </c>
    </row>
    <row r="125" s="14" customFormat="1">
      <c r="A125" s="14"/>
      <c r="B125" s="246"/>
      <c r="C125" s="247"/>
      <c r="D125" s="231" t="s">
        <v>126</v>
      </c>
      <c r="E125" s="248" t="s">
        <v>19</v>
      </c>
      <c r="F125" s="249" t="s">
        <v>128</v>
      </c>
      <c r="G125" s="247"/>
      <c r="H125" s="250">
        <v>563.20500000000004</v>
      </c>
      <c r="I125" s="251"/>
      <c r="J125" s="247"/>
      <c r="K125" s="247"/>
      <c r="L125" s="252"/>
      <c r="M125" s="253"/>
      <c r="N125" s="254"/>
      <c r="O125" s="254"/>
      <c r="P125" s="254"/>
      <c r="Q125" s="254"/>
      <c r="R125" s="254"/>
      <c r="S125" s="254"/>
      <c r="T125" s="255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6" t="s">
        <v>126</v>
      </c>
      <c r="AU125" s="256" t="s">
        <v>79</v>
      </c>
      <c r="AV125" s="14" t="s">
        <v>122</v>
      </c>
      <c r="AW125" s="14" t="s">
        <v>31</v>
      </c>
      <c r="AX125" s="14" t="s">
        <v>77</v>
      </c>
      <c r="AY125" s="256" t="s">
        <v>115</v>
      </c>
    </row>
    <row r="126" s="2" customFormat="1" ht="16.5" customHeight="1">
      <c r="A126" s="38"/>
      <c r="B126" s="39"/>
      <c r="C126" s="218" t="s">
        <v>200</v>
      </c>
      <c r="D126" s="218" t="s">
        <v>117</v>
      </c>
      <c r="E126" s="219" t="s">
        <v>212</v>
      </c>
      <c r="F126" s="220" t="s">
        <v>213</v>
      </c>
      <c r="G126" s="221" t="s">
        <v>167</v>
      </c>
      <c r="H126" s="222">
        <v>563.20500000000004</v>
      </c>
      <c r="I126" s="223"/>
      <c r="J126" s="224">
        <f>ROUND(I126*H126,2)</f>
        <v>0</v>
      </c>
      <c r="K126" s="220" t="s">
        <v>121</v>
      </c>
      <c r="L126" s="44"/>
      <c r="M126" s="225" t="s">
        <v>19</v>
      </c>
      <c r="N126" s="226" t="s">
        <v>40</v>
      </c>
      <c r="O126" s="84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9" t="s">
        <v>122</v>
      </c>
      <c r="AT126" s="229" t="s">
        <v>117</v>
      </c>
      <c r="AU126" s="229" t="s">
        <v>79</v>
      </c>
      <c r="AY126" s="17" t="s">
        <v>115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77</v>
      </c>
      <c r="BK126" s="230">
        <f>ROUND(I126*H126,2)</f>
        <v>0</v>
      </c>
      <c r="BL126" s="17" t="s">
        <v>122</v>
      </c>
      <c r="BM126" s="229" t="s">
        <v>282</v>
      </c>
    </row>
    <row r="127" s="2" customFormat="1">
      <c r="A127" s="38"/>
      <c r="B127" s="39"/>
      <c r="C127" s="40"/>
      <c r="D127" s="231" t="s">
        <v>124</v>
      </c>
      <c r="E127" s="40"/>
      <c r="F127" s="232" t="s">
        <v>215</v>
      </c>
      <c r="G127" s="40"/>
      <c r="H127" s="40"/>
      <c r="I127" s="136"/>
      <c r="J127" s="40"/>
      <c r="K127" s="40"/>
      <c r="L127" s="44"/>
      <c r="M127" s="233"/>
      <c r="N127" s="234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124</v>
      </c>
      <c r="AU127" s="17" t="s">
        <v>79</v>
      </c>
    </row>
    <row r="128" s="2" customFormat="1" ht="16.5" customHeight="1">
      <c r="A128" s="38"/>
      <c r="B128" s="39"/>
      <c r="C128" s="218" t="s">
        <v>8</v>
      </c>
      <c r="D128" s="218" t="s">
        <v>117</v>
      </c>
      <c r="E128" s="219" t="s">
        <v>171</v>
      </c>
      <c r="F128" s="220" t="s">
        <v>172</v>
      </c>
      <c r="G128" s="221" t="s">
        <v>161</v>
      </c>
      <c r="H128" s="222">
        <v>31368</v>
      </c>
      <c r="I128" s="223"/>
      <c r="J128" s="224">
        <f>ROUND(I128*H128,2)</f>
        <v>0</v>
      </c>
      <c r="K128" s="220" t="s">
        <v>121</v>
      </c>
      <c r="L128" s="44"/>
      <c r="M128" s="225" t="s">
        <v>19</v>
      </c>
      <c r="N128" s="226" t="s">
        <v>40</v>
      </c>
      <c r="O128" s="84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122</v>
      </c>
      <c r="AT128" s="229" t="s">
        <v>117</v>
      </c>
      <c r="AU128" s="229" t="s">
        <v>79</v>
      </c>
      <c r="AY128" s="17" t="s">
        <v>115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77</v>
      </c>
      <c r="BK128" s="230">
        <f>ROUND(I128*H128,2)</f>
        <v>0</v>
      </c>
      <c r="BL128" s="17" t="s">
        <v>122</v>
      </c>
      <c r="BM128" s="229" t="s">
        <v>283</v>
      </c>
    </row>
    <row r="129" s="2" customFormat="1">
      <c r="A129" s="38"/>
      <c r="B129" s="39"/>
      <c r="C129" s="40"/>
      <c r="D129" s="231" t="s">
        <v>124</v>
      </c>
      <c r="E129" s="40"/>
      <c r="F129" s="232" t="s">
        <v>174</v>
      </c>
      <c r="G129" s="40"/>
      <c r="H129" s="40"/>
      <c r="I129" s="136"/>
      <c r="J129" s="40"/>
      <c r="K129" s="40"/>
      <c r="L129" s="44"/>
      <c r="M129" s="233"/>
      <c r="N129" s="234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124</v>
      </c>
      <c r="AU129" s="17" t="s">
        <v>79</v>
      </c>
    </row>
    <row r="130" s="13" customFormat="1">
      <c r="A130" s="13"/>
      <c r="B130" s="235"/>
      <c r="C130" s="236"/>
      <c r="D130" s="231" t="s">
        <v>126</v>
      </c>
      <c r="E130" s="237" t="s">
        <v>19</v>
      </c>
      <c r="F130" s="238" t="s">
        <v>284</v>
      </c>
      <c r="G130" s="236"/>
      <c r="H130" s="239">
        <v>31368</v>
      </c>
      <c r="I130" s="240"/>
      <c r="J130" s="236"/>
      <c r="K130" s="236"/>
      <c r="L130" s="241"/>
      <c r="M130" s="242"/>
      <c r="N130" s="243"/>
      <c r="O130" s="243"/>
      <c r="P130" s="243"/>
      <c r="Q130" s="243"/>
      <c r="R130" s="243"/>
      <c r="S130" s="243"/>
      <c r="T130" s="24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5" t="s">
        <v>126</v>
      </c>
      <c r="AU130" s="245" t="s">
        <v>79</v>
      </c>
      <c r="AV130" s="13" t="s">
        <v>79</v>
      </c>
      <c r="AW130" s="13" t="s">
        <v>31</v>
      </c>
      <c r="AX130" s="13" t="s">
        <v>69</v>
      </c>
      <c r="AY130" s="245" t="s">
        <v>115</v>
      </c>
    </row>
    <row r="131" s="14" customFormat="1">
      <c r="A131" s="14"/>
      <c r="B131" s="246"/>
      <c r="C131" s="247"/>
      <c r="D131" s="231" t="s">
        <v>126</v>
      </c>
      <c r="E131" s="248" t="s">
        <v>19</v>
      </c>
      <c r="F131" s="249" t="s">
        <v>128</v>
      </c>
      <c r="G131" s="247"/>
      <c r="H131" s="250">
        <v>31368</v>
      </c>
      <c r="I131" s="251"/>
      <c r="J131" s="247"/>
      <c r="K131" s="247"/>
      <c r="L131" s="252"/>
      <c r="M131" s="253"/>
      <c r="N131" s="254"/>
      <c r="O131" s="254"/>
      <c r="P131" s="254"/>
      <c r="Q131" s="254"/>
      <c r="R131" s="254"/>
      <c r="S131" s="254"/>
      <c r="T131" s="255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6" t="s">
        <v>126</v>
      </c>
      <c r="AU131" s="256" t="s">
        <v>79</v>
      </c>
      <c r="AV131" s="14" t="s">
        <v>122</v>
      </c>
      <c r="AW131" s="14" t="s">
        <v>31</v>
      </c>
      <c r="AX131" s="14" t="s">
        <v>77</v>
      </c>
      <c r="AY131" s="256" t="s">
        <v>115</v>
      </c>
    </row>
    <row r="132" s="2" customFormat="1" ht="16.5" customHeight="1">
      <c r="A132" s="38"/>
      <c r="B132" s="39"/>
      <c r="C132" s="218" t="s">
        <v>211</v>
      </c>
      <c r="D132" s="218" t="s">
        <v>117</v>
      </c>
      <c r="E132" s="219" t="s">
        <v>183</v>
      </c>
      <c r="F132" s="220" t="s">
        <v>184</v>
      </c>
      <c r="G132" s="221" t="s">
        <v>120</v>
      </c>
      <c r="H132" s="222">
        <v>1691</v>
      </c>
      <c r="I132" s="223"/>
      <c r="J132" s="224">
        <f>ROUND(I132*H132,2)</f>
        <v>0</v>
      </c>
      <c r="K132" s="220" t="s">
        <v>121</v>
      </c>
      <c r="L132" s="44"/>
      <c r="M132" s="225" t="s">
        <v>19</v>
      </c>
      <c r="N132" s="226" t="s">
        <v>40</v>
      </c>
      <c r="O132" s="84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122</v>
      </c>
      <c r="AT132" s="229" t="s">
        <v>117</v>
      </c>
      <c r="AU132" s="229" t="s">
        <v>79</v>
      </c>
      <c r="AY132" s="17" t="s">
        <v>115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77</v>
      </c>
      <c r="BK132" s="230">
        <f>ROUND(I132*H132,2)</f>
        <v>0</v>
      </c>
      <c r="BL132" s="17" t="s">
        <v>122</v>
      </c>
      <c r="BM132" s="229" t="s">
        <v>285</v>
      </c>
    </row>
    <row r="133" s="2" customFormat="1">
      <c r="A133" s="38"/>
      <c r="B133" s="39"/>
      <c r="C133" s="40"/>
      <c r="D133" s="231" t="s">
        <v>124</v>
      </c>
      <c r="E133" s="40"/>
      <c r="F133" s="232" t="s">
        <v>186</v>
      </c>
      <c r="G133" s="40"/>
      <c r="H133" s="40"/>
      <c r="I133" s="136"/>
      <c r="J133" s="40"/>
      <c r="K133" s="40"/>
      <c r="L133" s="44"/>
      <c r="M133" s="233"/>
      <c r="N133" s="234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124</v>
      </c>
      <c r="AU133" s="17" t="s">
        <v>79</v>
      </c>
    </row>
    <row r="134" s="13" customFormat="1">
      <c r="A134" s="13"/>
      <c r="B134" s="235"/>
      <c r="C134" s="236"/>
      <c r="D134" s="231" t="s">
        <v>126</v>
      </c>
      <c r="E134" s="237" t="s">
        <v>19</v>
      </c>
      <c r="F134" s="238" t="s">
        <v>286</v>
      </c>
      <c r="G134" s="236"/>
      <c r="H134" s="239">
        <v>1691</v>
      </c>
      <c r="I134" s="240"/>
      <c r="J134" s="236"/>
      <c r="K134" s="236"/>
      <c r="L134" s="241"/>
      <c r="M134" s="242"/>
      <c r="N134" s="243"/>
      <c r="O134" s="243"/>
      <c r="P134" s="243"/>
      <c r="Q134" s="243"/>
      <c r="R134" s="243"/>
      <c r="S134" s="243"/>
      <c r="T134" s="24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5" t="s">
        <v>126</v>
      </c>
      <c r="AU134" s="245" t="s">
        <v>79</v>
      </c>
      <c r="AV134" s="13" t="s">
        <v>79</v>
      </c>
      <c r="AW134" s="13" t="s">
        <v>31</v>
      </c>
      <c r="AX134" s="13" t="s">
        <v>69</v>
      </c>
      <c r="AY134" s="245" t="s">
        <v>115</v>
      </c>
    </row>
    <row r="135" s="14" customFormat="1">
      <c r="A135" s="14"/>
      <c r="B135" s="246"/>
      <c r="C135" s="247"/>
      <c r="D135" s="231" t="s">
        <v>126</v>
      </c>
      <c r="E135" s="248" t="s">
        <v>19</v>
      </c>
      <c r="F135" s="249" t="s">
        <v>128</v>
      </c>
      <c r="G135" s="247"/>
      <c r="H135" s="250">
        <v>1691</v>
      </c>
      <c r="I135" s="251"/>
      <c r="J135" s="247"/>
      <c r="K135" s="247"/>
      <c r="L135" s="252"/>
      <c r="M135" s="253"/>
      <c r="N135" s="254"/>
      <c r="O135" s="254"/>
      <c r="P135" s="254"/>
      <c r="Q135" s="254"/>
      <c r="R135" s="254"/>
      <c r="S135" s="254"/>
      <c r="T135" s="255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6" t="s">
        <v>126</v>
      </c>
      <c r="AU135" s="256" t="s">
        <v>79</v>
      </c>
      <c r="AV135" s="14" t="s">
        <v>122</v>
      </c>
      <c r="AW135" s="14" t="s">
        <v>31</v>
      </c>
      <c r="AX135" s="14" t="s">
        <v>77</v>
      </c>
      <c r="AY135" s="256" t="s">
        <v>115</v>
      </c>
    </row>
    <row r="136" s="2" customFormat="1" ht="16.5" customHeight="1">
      <c r="A136" s="38"/>
      <c r="B136" s="39"/>
      <c r="C136" s="257" t="s">
        <v>217</v>
      </c>
      <c r="D136" s="257" t="s">
        <v>135</v>
      </c>
      <c r="E136" s="258" t="s">
        <v>189</v>
      </c>
      <c r="F136" s="259" t="s">
        <v>190</v>
      </c>
      <c r="G136" s="260" t="s">
        <v>191</v>
      </c>
      <c r="H136" s="261">
        <v>33.82</v>
      </c>
      <c r="I136" s="262"/>
      <c r="J136" s="263">
        <f>ROUND(I136*H136,2)</f>
        <v>0</v>
      </c>
      <c r="K136" s="259" t="s">
        <v>121</v>
      </c>
      <c r="L136" s="264"/>
      <c r="M136" s="265" t="s">
        <v>19</v>
      </c>
      <c r="N136" s="266" t="s">
        <v>40</v>
      </c>
      <c r="O136" s="84"/>
      <c r="P136" s="227">
        <f>O136*H136</f>
        <v>0</v>
      </c>
      <c r="Q136" s="227">
        <v>0.001</v>
      </c>
      <c r="R136" s="227">
        <f>Q136*H136</f>
        <v>0.033820000000000003</v>
      </c>
      <c r="S136" s="227">
        <v>0</v>
      </c>
      <c r="T136" s="22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138</v>
      </c>
      <c r="AT136" s="229" t="s">
        <v>135</v>
      </c>
      <c r="AU136" s="229" t="s">
        <v>79</v>
      </c>
      <c r="AY136" s="17" t="s">
        <v>115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77</v>
      </c>
      <c r="BK136" s="230">
        <f>ROUND(I136*H136,2)</f>
        <v>0</v>
      </c>
      <c r="BL136" s="17" t="s">
        <v>122</v>
      </c>
      <c r="BM136" s="229" t="s">
        <v>287</v>
      </c>
    </row>
    <row r="137" s="2" customFormat="1">
      <c r="A137" s="38"/>
      <c r="B137" s="39"/>
      <c r="C137" s="40"/>
      <c r="D137" s="231" t="s">
        <v>124</v>
      </c>
      <c r="E137" s="40"/>
      <c r="F137" s="232" t="s">
        <v>190</v>
      </c>
      <c r="G137" s="40"/>
      <c r="H137" s="40"/>
      <c r="I137" s="136"/>
      <c r="J137" s="40"/>
      <c r="K137" s="40"/>
      <c r="L137" s="44"/>
      <c r="M137" s="233"/>
      <c r="N137" s="234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124</v>
      </c>
      <c r="AU137" s="17" t="s">
        <v>79</v>
      </c>
    </row>
    <row r="138" s="13" customFormat="1">
      <c r="A138" s="13"/>
      <c r="B138" s="235"/>
      <c r="C138" s="236"/>
      <c r="D138" s="231" t="s">
        <v>126</v>
      </c>
      <c r="E138" s="237" t="s">
        <v>19</v>
      </c>
      <c r="F138" s="238" t="s">
        <v>288</v>
      </c>
      <c r="G138" s="236"/>
      <c r="H138" s="239">
        <v>33.82</v>
      </c>
      <c r="I138" s="240"/>
      <c r="J138" s="236"/>
      <c r="K138" s="236"/>
      <c r="L138" s="241"/>
      <c r="M138" s="242"/>
      <c r="N138" s="243"/>
      <c r="O138" s="243"/>
      <c r="P138" s="243"/>
      <c r="Q138" s="243"/>
      <c r="R138" s="243"/>
      <c r="S138" s="243"/>
      <c r="T138" s="24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5" t="s">
        <v>126</v>
      </c>
      <c r="AU138" s="245" t="s">
        <v>79</v>
      </c>
      <c r="AV138" s="13" t="s">
        <v>79</v>
      </c>
      <c r="AW138" s="13" t="s">
        <v>31</v>
      </c>
      <c r="AX138" s="13" t="s">
        <v>69</v>
      </c>
      <c r="AY138" s="245" t="s">
        <v>115</v>
      </c>
    </row>
    <row r="139" s="14" customFormat="1">
      <c r="A139" s="14"/>
      <c r="B139" s="246"/>
      <c r="C139" s="247"/>
      <c r="D139" s="231" t="s">
        <v>126</v>
      </c>
      <c r="E139" s="248" t="s">
        <v>19</v>
      </c>
      <c r="F139" s="249" t="s">
        <v>128</v>
      </c>
      <c r="G139" s="247"/>
      <c r="H139" s="250">
        <v>33.82</v>
      </c>
      <c r="I139" s="251"/>
      <c r="J139" s="247"/>
      <c r="K139" s="247"/>
      <c r="L139" s="252"/>
      <c r="M139" s="253"/>
      <c r="N139" s="254"/>
      <c r="O139" s="254"/>
      <c r="P139" s="254"/>
      <c r="Q139" s="254"/>
      <c r="R139" s="254"/>
      <c r="S139" s="254"/>
      <c r="T139" s="255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6" t="s">
        <v>126</v>
      </c>
      <c r="AU139" s="256" t="s">
        <v>79</v>
      </c>
      <c r="AV139" s="14" t="s">
        <v>122</v>
      </c>
      <c r="AW139" s="14" t="s">
        <v>31</v>
      </c>
      <c r="AX139" s="14" t="s">
        <v>77</v>
      </c>
      <c r="AY139" s="256" t="s">
        <v>115</v>
      </c>
    </row>
    <row r="140" s="12" customFormat="1" ht="22.8" customHeight="1">
      <c r="A140" s="12"/>
      <c r="B140" s="202"/>
      <c r="C140" s="203"/>
      <c r="D140" s="204" t="s">
        <v>68</v>
      </c>
      <c r="E140" s="216" t="s">
        <v>134</v>
      </c>
      <c r="F140" s="216" t="s">
        <v>216</v>
      </c>
      <c r="G140" s="203"/>
      <c r="H140" s="203"/>
      <c r="I140" s="206"/>
      <c r="J140" s="217">
        <f>BK140</f>
        <v>0</v>
      </c>
      <c r="K140" s="203"/>
      <c r="L140" s="208"/>
      <c r="M140" s="209"/>
      <c r="N140" s="210"/>
      <c r="O140" s="210"/>
      <c r="P140" s="211">
        <f>SUM(P141:P144)</f>
        <v>0</v>
      </c>
      <c r="Q140" s="210"/>
      <c r="R140" s="211">
        <f>SUM(R141:R144)</f>
        <v>0.48886999999999997</v>
      </c>
      <c r="S140" s="210"/>
      <c r="T140" s="212">
        <f>SUM(T141:T144)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3" t="s">
        <v>77</v>
      </c>
      <c r="AT140" s="214" t="s">
        <v>68</v>
      </c>
      <c r="AU140" s="214" t="s">
        <v>77</v>
      </c>
      <c r="AY140" s="213" t="s">
        <v>115</v>
      </c>
      <c r="BK140" s="215">
        <f>SUM(BK141:BK144)</f>
        <v>0</v>
      </c>
    </row>
    <row r="141" s="2" customFormat="1" ht="16.5" customHeight="1">
      <c r="A141" s="38"/>
      <c r="B141" s="39"/>
      <c r="C141" s="218" t="s">
        <v>225</v>
      </c>
      <c r="D141" s="218" t="s">
        <v>117</v>
      </c>
      <c r="E141" s="219" t="s">
        <v>218</v>
      </c>
      <c r="F141" s="220" t="s">
        <v>219</v>
      </c>
      <c r="G141" s="221" t="s">
        <v>143</v>
      </c>
      <c r="H141" s="222">
        <v>78.849999999999994</v>
      </c>
      <c r="I141" s="223"/>
      <c r="J141" s="224">
        <f>ROUND(I141*H141,2)</f>
        <v>0</v>
      </c>
      <c r="K141" s="220" t="s">
        <v>121</v>
      </c>
      <c r="L141" s="44"/>
      <c r="M141" s="225" t="s">
        <v>19</v>
      </c>
      <c r="N141" s="226" t="s">
        <v>40</v>
      </c>
      <c r="O141" s="84"/>
      <c r="P141" s="227">
        <f>O141*H141</f>
        <v>0</v>
      </c>
      <c r="Q141" s="227">
        <v>0.0061999999999999998</v>
      </c>
      <c r="R141" s="227">
        <f>Q141*H141</f>
        <v>0.48886999999999997</v>
      </c>
      <c r="S141" s="227">
        <v>0</v>
      </c>
      <c r="T141" s="22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122</v>
      </c>
      <c r="AT141" s="229" t="s">
        <v>117</v>
      </c>
      <c r="AU141" s="229" t="s">
        <v>79</v>
      </c>
      <c r="AY141" s="17" t="s">
        <v>115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77</v>
      </c>
      <c r="BK141" s="230">
        <f>ROUND(I141*H141,2)</f>
        <v>0</v>
      </c>
      <c r="BL141" s="17" t="s">
        <v>122</v>
      </c>
      <c r="BM141" s="229" t="s">
        <v>289</v>
      </c>
    </row>
    <row r="142" s="2" customFormat="1">
      <c r="A142" s="38"/>
      <c r="B142" s="39"/>
      <c r="C142" s="40"/>
      <c r="D142" s="231" t="s">
        <v>124</v>
      </c>
      <c r="E142" s="40"/>
      <c r="F142" s="232" t="s">
        <v>221</v>
      </c>
      <c r="G142" s="40"/>
      <c r="H142" s="40"/>
      <c r="I142" s="136"/>
      <c r="J142" s="40"/>
      <c r="K142" s="40"/>
      <c r="L142" s="44"/>
      <c r="M142" s="233"/>
      <c r="N142" s="234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124</v>
      </c>
      <c r="AU142" s="17" t="s">
        <v>79</v>
      </c>
    </row>
    <row r="143" s="13" customFormat="1">
      <c r="A143" s="13"/>
      <c r="B143" s="235"/>
      <c r="C143" s="236"/>
      <c r="D143" s="231" t="s">
        <v>126</v>
      </c>
      <c r="E143" s="237" t="s">
        <v>19</v>
      </c>
      <c r="F143" s="238" t="s">
        <v>290</v>
      </c>
      <c r="G143" s="236"/>
      <c r="H143" s="239">
        <v>78.849999999999994</v>
      </c>
      <c r="I143" s="240"/>
      <c r="J143" s="236"/>
      <c r="K143" s="236"/>
      <c r="L143" s="241"/>
      <c r="M143" s="242"/>
      <c r="N143" s="243"/>
      <c r="O143" s="243"/>
      <c r="P143" s="243"/>
      <c r="Q143" s="243"/>
      <c r="R143" s="243"/>
      <c r="S143" s="243"/>
      <c r="T143" s="24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5" t="s">
        <v>126</v>
      </c>
      <c r="AU143" s="245" t="s">
        <v>79</v>
      </c>
      <c r="AV143" s="13" t="s">
        <v>79</v>
      </c>
      <c r="AW143" s="13" t="s">
        <v>31</v>
      </c>
      <c r="AX143" s="13" t="s">
        <v>69</v>
      </c>
      <c r="AY143" s="245" t="s">
        <v>115</v>
      </c>
    </row>
    <row r="144" s="14" customFormat="1">
      <c r="A144" s="14"/>
      <c r="B144" s="246"/>
      <c r="C144" s="247"/>
      <c r="D144" s="231" t="s">
        <v>126</v>
      </c>
      <c r="E144" s="248" t="s">
        <v>19</v>
      </c>
      <c r="F144" s="249" t="s">
        <v>128</v>
      </c>
      <c r="G144" s="247"/>
      <c r="H144" s="250">
        <v>78.849999999999994</v>
      </c>
      <c r="I144" s="251"/>
      <c r="J144" s="247"/>
      <c r="K144" s="247"/>
      <c r="L144" s="252"/>
      <c r="M144" s="253"/>
      <c r="N144" s="254"/>
      <c r="O144" s="254"/>
      <c r="P144" s="254"/>
      <c r="Q144" s="254"/>
      <c r="R144" s="254"/>
      <c r="S144" s="254"/>
      <c r="T144" s="255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6" t="s">
        <v>126</v>
      </c>
      <c r="AU144" s="256" t="s">
        <v>79</v>
      </c>
      <c r="AV144" s="14" t="s">
        <v>122</v>
      </c>
      <c r="AW144" s="14" t="s">
        <v>31</v>
      </c>
      <c r="AX144" s="14" t="s">
        <v>77</v>
      </c>
      <c r="AY144" s="256" t="s">
        <v>115</v>
      </c>
    </row>
    <row r="145" s="12" customFormat="1" ht="22.8" customHeight="1">
      <c r="A145" s="12"/>
      <c r="B145" s="202"/>
      <c r="C145" s="203"/>
      <c r="D145" s="204" t="s">
        <v>68</v>
      </c>
      <c r="E145" s="216" t="s">
        <v>223</v>
      </c>
      <c r="F145" s="216" t="s">
        <v>224</v>
      </c>
      <c r="G145" s="203"/>
      <c r="H145" s="203"/>
      <c r="I145" s="206"/>
      <c r="J145" s="217">
        <f>BK145</f>
        <v>0</v>
      </c>
      <c r="K145" s="203"/>
      <c r="L145" s="208"/>
      <c r="M145" s="209"/>
      <c r="N145" s="210"/>
      <c r="O145" s="210"/>
      <c r="P145" s="211">
        <f>SUM(P146:P147)</f>
        <v>0</v>
      </c>
      <c r="Q145" s="210"/>
      <c r="R145" s="211">
        <f>SUM(R146:R147)</f>
        <v>0</v>
      </c>
      <c r="S145" s="210"/>
      <c r="T145" s="212">
        <f>SUM(T146:T147)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3" t="s">
        <v>77</v>
      </c>
      <c r="AT145" s="214" t="s">
        <v>68</v>
      </c>
      <c r="AU145" s="214" t="s">
        <v>77</v>
      </c>
      <c r="AY145" s="213" t="s">
        <v>115</v>
      </c>
      <c r="BK145" s="215">
        <f>SUM(BK146:BK147)</f>
        <v>0</v>
      </c>
    </row>
    <row r="146" s="2" customFormat="1" ht="16.5" customHeight="1">
      <c r="A146" s="38"/>
      <c r="B146" s="39"/>
      <c r="C146" s="218" t="s">
        <v>291</v>
      </c>
      <c r="D146" s="218" t="s">
        <v>117</v>
      </c>
      <c r="E146" s="219" t="s">
        <v>226</v>
      </c>
      <c r="F146" s="220" t="s">
        <v>227</v>
      </c>
      <c r="G146" s="221" t="s">
        <v>228</v>
      </c>
      <c r="H146" s="222">
        <v>4.4809999999999999</v>
      </c>
      <c r="I146" s="223"/>
      <c r="J146" s="224">
        <f>ROUND(I146*H146,2)</f>
        <v>0</v>
      </c>
      <c r="K146" s="220" t="s">
        <v>121</v>
      </c>
      <c r="L146" s="44"/>
      <c r="M146" s="225" t="s">
        <v>19</v>
      </c>
      <c r="N146" s="226" t="s">
        <v>40</v>
      </c>
      <c r="O146" s="84"/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9" t="s">
        <v>122</v>
      </c>
      <c r="AT146" s="229" t="s">
        <v>117</v>
      </c>
      <c r="AU146" s="229" t="s">
        <v>79</v>
      </c>
      <c r="AY146" s="17" t="s">
        <v>115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7" t="s">
        <v>77</v>
      </c>
      <c r="BK146" s="230">
        <f>ROUND(I146*H146,2)</f>
        <v>0</v>
      </c>
      <c r="BL146" s="17" t="s">
        <v>122</v>
      </c>
      <c r="BM146" s="229" t="s">
        <v>292</v>
      </c>
    </row>
    <row r="147" s="2" customFormat="1">
      <c r="A147" s="38"/>
      <c r="B147" s="39"/>
      <c r="C147" s="40"/>
      <c r="D147" s="231" t="s">
        <v>124</v>
      </c>
      <c r="E147" s="40"/>
      <c r="F147" s="232" t="s">
        <v>230</v>
      </c>
      <c r="G147" s="40"/>
      <c r="H147" s="40"/>
      <c r="I147" s="136"/>
      <c r="J147" s="40"/>
      <c r="K147" s="40"/>
      <c r="L147" s="44"/>
      <c r="M147" s="267"/>
      <c r="N147" s="268"/>
      <c r="O147" s="269"/>
      <c r="P147" s="269"/>
      <c r="Q147" s="269"/>
      <c r="R147" s="269"/>
      <c r="S147" s="269"/>
      <c r="T147" s="270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124</v>
      </c>
      <c r="AU147" s="17" t="s">
        <v>79</v>
      </c>
    </row>
    <row r="148" s="2" customFormat="1" ht="6.96" customHeight="1">
      <c r="A148" s="38"/>
      <c r="B148" s="59"/>
      <c r="C148" s="60"/>
      <c r="D148" s="60"/>
      <c r="E148" s="60"/>
      <c r="F148" s="60"/>
      <c r="G148" s="60"/>
      <c r="H148" s="60"/>
      <c r="I148" s="166"/>
      <c r="J148" s="60"/>
      <c r="K148" s="60"/>
      <c r="L148" s="44"/>
      <c r="M148" s="38"/>
      <c r="O148" s="38"/>
      <c r="P148" s="38"/>
      <c r="Q148" s="38"/>
      <c r="R148" s="38"/>
      <c r="S148" s="38"/>
      <c r="T148" s="38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</row>
  </sheetData>
  <sheetProtection sheet="1" autoFilter="0" formatColumns="0" formatRows="0" objects="1" scenarios="1" spinCount="100000" saltValue="SjiYOJSLiYj3eQuXxwQrauxeNyDVu3UfzHWRwYkHIZhOOKEl2rky85JhFp0ayJD75xvepJpVHWWMxDOF04C/HA==" hashValue="LWJBoFbTNkur0gAqI2EwYCr36KbfjSgLmMJM7EH6gKz5ySsq8sGBh9ZIvwsBIvB/9JCqKJ49lFRaCaSODPO3ng==" algorithmName="SHA-512" password="CC35"/>
  <autoFilter ref="C82:K147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2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88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1"/>
      <c r="J3" s="130"/>
      <c r="K3" s="130"/>
      <c r="L3" s="20"/>
      <c r="AT3" s="17" t="s">
        <v>79</v>
      </c>
    </row>
    <row r="4" s="1" customFormat="1" ht="24.96" customHeight="1">
      <c r="B4" s="20"/>
      <c r="D4" s="132" t="s">
        <v>89</v>
      </c>
      <c r="I4" s="128"/>
      <c r="L4" s="20"/>
      <c r="M4" s="133" t="s">
        <v>10</v>
      </c>
      <c r="AT4" s="17" t="s">
        <v>4</v>
      </c>
    </row>
    <row r="5" s="1" customFormat="1" ht="6.96" customHeight="1">
      <c r="B5" s="20"/>
      <c r="I5" s="128"/>
      <c r="L5" s="20"/>
    </row>
    <row r="6" s="1" customFormat="1" ht="12" customHeight="1">
      <c r="B6" s="20"/>
      <c r="D6" s="134" t="s">
        <v>16</v>
      </c>
      <c r="I6" s="128"/>
      <c r="L6" s="20"/>
    </row>
    <row r="7" s="1" customFormat="1" ht="16.5" customHeight="1">
      <c r="B7" s="20"/>
      <c r="E7" s="135" t="str">
        <f>'Rekapitulace stavby'!K6</f>
        <v>Realizace společných zařízení v k.ú. Stará ves u Přerova - I. etapa - následná péče</v>
      </c>
      <c r="F7" s="134"/>
      <c r="G7" s="134"/>
      <c r="H7" s="134"/>
      <c r="I7" s="128"/>
      <c r="L7" s="20"/>
    </row>
    <row r="8" s="2" customFormat="1" ht="12" customHeight="1">
      <c r="A8" s="38"/>
      <c r="B8" s="44"/>
      <c r="C8" s="38"/>
      <c r="D8" s="134" t="s">
        <v>90</v>
      </c>
      <c r="E8" s="38"/>
      <c r="F8" s="38"/>
      <c r="G8" s="38"/>
      <c r="H8" s="38"/>
      <c r="I8" s="136"/>
      <c r="J8" s="38"/>
      <c r="K8" s="38"/>
      <c r="L8" s="137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8" t="s">
        <v>293</v>
      </c>
      <c r="F9" s="38"/>
      <c r="G9" s="38"/>
      <c r="H9" s="38"/>
      <c r="I9" s="136"/>
      <c r="J9" s="38"/>
      <c r="K9" s="38"/>
      <c r="L9" s="137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36"/>
      <c r="J10" s="38"/>
      <c r="K10" s="38"/>
      <c r="L10" s="137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4" t="s">
        <v>18</v>
      </c>
      <c r="E11" s="38"/>
      <c r="F11" s="139" t="s">
        <v>19</v>
      </c>
      <c r="G11" s="38"/>
      <c r="H11" s="38"/>
      <c r="I11" s="140" t="s">
        <v>20</v>
      </c>
      <c r="J11" s="139" t="s">
        <v>19</v>
      </c>
      <c r="K11" s="38"/>
      <c r="L11" s="137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4" t="s">
        <v>21</v>
      </c>
      <c r="E12" s="38"/>
      <c r="F12" s="139" t="s">
        <v>22</v>
      </c>
      <c r="G12" s="38"/>
      <c r="H12" s="38"/>
      <c r="I12" s="140" t="s">
        <v>23</v>
      </c>
      <c r="J12" s="141" t="str">
        <f>'Rekapitulace stavby'!AN8</f>
        <v>22.5.2020</v>
      </c>
      <c r="K12" s="38"/>
      <c r="L12" s="137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36"/>
      <c r="J13" s="38"/>
      <c r="K13" s="38"/>
      <c r="L13" s="137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4" t="s">
        <v>25</v>
      </c>
      <c r="E14" s="38"/>
      <c r="F14" s="38"/>
      <c r="G14" s="38"/>
      <c r="H14" s="38"/>
      <c r="I14" s="140" t="s">
        <v>26</v>
      </c>
      <c r="J14" s="139" t="str">
        <f>IF('Rekapitulace stavby'!AN10="","",'Rekapitulace stavby'!AN10)</f>
        <v/>
      </c>
      <c r="K14" s="38"/>
      <c r="L14" s="137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9" t="str">
        <f>IF('Rekapitulace stavby'!E11="","",'Rekapitulace stavby'!E11)</f>
        <v xml:space="preserve"> </v>
      </c>
      <c r="F15" s="38"/>
      <c r="G15" s="38"/>
      <c r="H15" s="38"/>
      <c r="I15" s="140" t="s">
        <v>27</v>
      </c>
      <c r="J15" s="139" t="str">
        <f>IF('Rekapitulace stavby'!AN11="","",'Rekapitulace stavby'!AN11)</f>
        <v/>
      </c>
      <c r="K15" s="38"/>
      <c r="L15" s="137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36"/>
      <c r="J16" s="38"/>
      <c r="K16" s="38"/>
      <c r="L16" s="137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4" t="s">
        <v>28</v>
      </c>
      <c r="E17" s="38"/>
      <c r="F17" s="38"/>
      <c r="G17" s="38"/>
      <c r="H17" s="38"/>
      <c r="I17" s="140" t="s">
        <v>26</v>
      </c>
      <c r="J17" s="33" t="str">
        <f>'Rekapitulace stavby'!AN13</f>
        <v>Vyplň údaj</v>
      </c>
      <c r="K17" s="38"/>
      <c r="L17" s="137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9"/>
      <c r="G18" s="139"/>
      <c r="H18" s="139"/>
      <c r="I18" s="140" t="s">
        <v>27</v>
      </c>
      <c r="J18" s="33" t="str">
        <f>'Rekapitulace stavby'!AN14</f>
        <v>Vyplň údaj</v>
      </c>
      <c r="K18" s="38"/>
      <c r="L18" s="137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36"/>
      <c r="J19" s="38"/>
      <c r="K19" s="38"/>
      <c r="L19" s="137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4" t="s">
        <v>30</v>
      </c>
      <c r="E20" s="38"/>
      <c r="F20" s="38"/>
      <c r="G20" s="38"/>
      <c r="H20" s="38"/>
      <c r="I20" s="140" t="s">
        <v>26</v>
      </c>
      <c r="J20" s="139" t="str">
        <f>IF('Rekapitulace stavby'!AN16="","",'Rekapitulace stavby'!AN16)</f>
        <v/>
      </c>
      <c r="K20" s="38"/>
      <c r="L20" s="137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9" t="str">
        <f>IF('Rekapitulace stavby'!E17="","",'Rekapitulace stavby'!E17)</f>
        <v xml:space="preserve"> </v>
      </c>
      <c r="F21" s="38"/>
      <c r="G21" s="38"/>
      <c r="H21" s="38"/>
      <c r="I21" s="140" t="s">
        <v>27</v>
      </c>
      <c r="J21" s="139" t="str">
        <f>IF('Rekapitulace stavby'!AN17="","",'Rekapitulace stavby'!AN17)</f>
        <v/>
      </c>
      <c r="K21" s="38"/>
      <c r="L21" s="137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36"/>
      <c r="J22" s="38"/>
      <c r="K22" s="38"/>
      <c r="L22" s="137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4" t="s">
        <v>32</v>
      </c>
      <c r="E23" s="38"/>
      <c r="F23" s="38"/>
      <c r="G23" s="38"/>
      <c r="H23" s="38"/>
      <c r="I23" s="140" t="s">
        <v>26</v>
      </c>
      <c r="J23" s="139" t="str">
        <f>IF('Rekapitulace stavby'!AN19="","",'Rekapitulace stavby'!AN19)</f>
        <v/>
      </c>
      <c r="K23" s="38"/>
      <c r="L23" s="137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9" t="str">
        <f>IF('Rekapitulace stavby'!E20="","",'Rekapitulace stavby'!E20)</f>
        <v xml:space="preserve"> </v>
      </c>
      <c r="F24" s="38"/>
      <c r="G24" s="38"/>
      <c r="H24" s="38"/>
      <c r="I24" s="140" t="s">
        <v>27</v>
      </c>
      <c r="J24" s="139" t="str">
        <f>IF('Rekapitulace stavby'!AN20="","",'Rekapitulace stavby'!AN20)</f>
        <v/>
      </c>
      <c r="K24" s="38"/>
      <c r="L24" s="137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36"/>
      <c r="J25" s="38"/>
      <c r="K25" s="38"/>
      <c r="L25" s="137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4" t="s">
        <v>33</v>
      </c>
      <c r="E26" s="38"/>
      <c r="F26" s="38"/>
      <c r="G26" s="38"/>
      <c r="H26" s="38"/>
      <c r="I26" s="136"/>
      <c r="J26" s="38"/>
      <c r="K26" s="38"/>
      <c r="L26" s="137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2"/>
      <c r="B27" s="143"/>
      <c r="C27" s="142"/>
      <c r="D27" s="142"/>
      <c r="E27" s="144" t="s">
        <v>19</v>
      </c>
      <c r="F27" s="144"/>
      <c r="G27" s="144"/>
      <c r="H27" s="144"/>
      <c r="I27" s="145"/>
      <c r="J27" s="142"/>
      <c r="K27" s="142"/>
      <c r="L27" s="146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36"/>
      <c r="J28" s="38"/>
      <c r="K28" s="38"/>
      <c r="L28" s="137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7"/>
      <c r="E29" s="147"/>
      <c r="F29" s="147"/>
      <c r="G29" s="147"/>
      <c r="H29" s="147"/>
      <c r="I29" s="148"/>
      <c r="J29" s="147"/>
      <c r="K29" s="147"/>
      <c r="L29" s="137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9" t="s">
        <v>35</v>
      </c>
      <c r="E30" s="38"/>
      <c r="F30" s="38"/>
      <c r="G30" s="38"/>
      <c r="H30" s="38"/>
      <c r="I30" s="136"/>
      <c r="J30" s="150">
        <f>ROUND(J83, 2)</f>
        <v>0</v>
      </c>
      <c r="K30" s="38"/>
      <c r="L30" s="137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7"/>
      <c r="E31" s="147"/>
      <c r="F31" s="147"/>
      <c r="G31" s="147"/>
      <c r="H31" s="147"/>
      <c r="I31" s="148"/>
      <c r="J31" s="147"/>
      <c r="K31" s="147"/>
      <c r="L31" s="137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1" t="s">
        <v>37</v>
      </c>
      <c r="G32" s="38"/>
      <c r="H32" s="38"/>
      <c r="I32" s="152" t="s">
        <v>36</v>
      </c>
      <c r="J32" s="151" t="s">
        <v>38</v>
      </c>
      <c r="K32" s="38"/>
      <c r="L32" s="137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39</v>
      </c>
      <c r="E33" s="134" t="s">
        <v>40</v>
      </c>
      <c r="F33" s="154">
        <f>ROUND((SUM(BE83:BE153)),  2)</f>
        <v>0</v>
      </c>
      <c r="G33" s="38"/>
      <c r="H33" s="38"/>
      <c r="I33" s="155">
        <v>0.20999999999999999</v>
      </c>
      <c r="J33" s="154">
        <f>ROUND(((SUM(BE83:BE153))*I33),  2)</f>
        <v>0</v>
      </c>
      <c r="K33" s="38"/>
      <c r="L33" s="137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4" t="s">
        <v>41</v>
      </c>
      <c r="F34" s="154">
        <f>ROUND((SUM(BF83:BF153)),  2)</f>
        <v>0</v>
      </c>
      <c r="G34" s="38"/>
      <c r="H34" s="38"/>
      <c r="I34" s="155">
        <v>0.14999999999999999</v>
      </c>
      <c r="J34" s="154">
        <f>ROUND(((SUM(BF83:BF153))*I34),  2)</f>
        <v>0</v>
      </c>
      <c r="K34" s="38"/>
      <c r="L34" s="137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4" t="s">
        <v>42</v>
      </c>
      <c r="F35" s="154">
        <f>ROUND((SUM(BG83:BG153)),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137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4" t="s">
        <v>43</v>
      </c>
      <c r="F36" s="154">
        <f>ROUND((SUM(BH83:BH153)),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137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4" t="s">
        <v>44</v>
      </c>
      <c r="F37" s="154">
        <f>ROUND((SUM(BI83:BI153)),  2)</f>
        <v>0</v>
      </c>
      <c r="G37" s="38"/>
      <c r="H37" s="38"/>
      <c r="I37" s="155">
        <v>0</v>
      </c>
      <c r="J37" s="154">
        <f>0</f>
        <v>0</v>
      </c>
      <c r="K37" s="38"/>
      <c r="L37" s="137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36"/>
      <c r="J38" s="38"/>
      <c r="K38" s="38"/>
      <c r="L38" s="137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61"/>
      <c r="J39" s="162">
        <f>SUM(J30:J37)</f>
        <v>0</v>
      </c>
      <c r="K39" s="163"/>
      <c r="L39" s="137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64"/>
      <c r="C40" s="165"/>
      <c r="D40" s="165"/>
      <c r="E40" s="165"/>
      <c r="F40" s="165"/>
      <c r="G40" s="165"/>
      <c r="H40" s="165"/>
      <c r="I40" s="166"/>
      <c r="J40" s="165"/>
      <c r="K40" s="165"/>
      <c r="L40" s="137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67"/>
      <c r="C44" s="168"/>
      <c r="D44" s="168"/>
      <c r="E44" s="168"/>
      <c r="F44" s="168"/>
      <c r="G44" s="168"/>
      <c r="H44" s="168"/>
      <c r="I44" s="169"/>
      <c r="J44" s="168"/>
      <c r="K44" s="168"/>
      <c r="L44" s="137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92</v>
      </c>
      <c r="D45" s="40"/>
      <c r="E45" s="40"/>
      <c r="F45" s="40"/>
      <c r="G45" s="40"/>
      <c r="H45" s="40"/>
      <c r="I45" s="136"/>
      <c r="J45" s="40"/>
      <c r="K45" s="40"/>
      <c r="L45" s="137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136"/>
      <c r="J46" s="40"/>
      <c r="K46" s="40"/>
      <c r="L46" s="137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136"/>
      <c r="J47" s="40"/>
      <c r="K47" s="40"/>
      <c r="L47" s="137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70" t="str">
        <f>E7</f>
        <v>Realizace společných zařízení v k.ú. Stará ves u Přerova - I. etapa - následná péče</v>
      </c>
      <c r="F48" s="32"/>
      <c r="G48" s="32"/>
      <c r="H48" s="32"/>
      <c r="I48" s="136"/>
      <c r="J48" s="40"/>
      <c r="K48" s="40"/>
      <c r="L48" s="137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90</v>
      </c>
      <c r="D49" s="40"/>
      <c r="E49" s="40"/>
      <c r="F49" s="40"/>
      <c r="G49" s="40"/>
      <c r="H49" s="40"/>
      <c r="I49" s="136"/>
      <c r="J49" s="40"/>
      <c r="K49" s="40"/>
      <c r="L49" s="137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02/20/06/np - Zalesnění L1</v>
      </c>
      <c r="F50" s="40"/>
      <c r="G50" s="40"/>
      <c r="H50" s="40"/>
      <c r="I50" s="136"/>
      <c r="J50" s="40"/>
      <c r="K50" s="40"/>
      <c r="L50" s="137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136"/>
      <c r="J51" s="40"/>
      <c r="K51" s="40"/>
      <c r="L51" s="137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140" t="s">
        <v>23</v>
      </c>
      <c r="J52" s="72" t="str">
        <f>IF(J12="","",J12)</f>
        <v>22.5.2020</v>
      </c>
      <c r="K52" s="40"/>
      <c r="L52" s="137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136"/>
      <c r="J53" s="40"/>
      <c r="K53" s="40"/>
      <c r="L53" s="137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140" t="s">
        <v>30</v>
      </c>
      <c r="J54" s="36" t="str">
        <f>E21</f>
        <v xml:space="preserve"> </v>
      </c>
      <c r="K54" s="40"/>
      <c r="L54" s="137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28</v>
      </c>
      <c r="D55" s="40"/>
      <c r="E55" s="40"/>
      <c r="F55" s="27" t="str">
        <f>IF(E18="","",E18)</f>
        <v>Vyplň údaj</v>
      </c>
      <c r="G55" s="40"/>
      <c r="H55" s="40"/>
      <c r="I55" s="140" t="s">
        <v>32</v>
      </c>
      <c r="J55" s="36" t="str">
        <f>E24</f>
        <v xml:space="preserve"> </v>
      </c>
      <c r="K55" s="40"/>
      <c r="L55" s="137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136"/>
      <c r="J56" s="40"/>
      <c r="K56" s="40"/>
      <c r="L56" s="137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71" t="s">
        <v>93</v>
      </c>
      <c r="D57" s="172"/>
      <c r="E57" s="172"/>
      <c r="F57" s="172"/>
      <c r="G57" s="172"/>
      <c r="H57" s="172"/>
      <c r="I57" s="173"/>
      <c r="J57" s="174" t="s">
        <v>94</v>
      </c>
      <c r="K57" s="172"/>
      <c r="L57" s="137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136"/>
      <c r="J58" s="40"/>
      <c r="K58" s="40"/>
      <c r="L58" s="137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75" t="s">
        <v>67</v>
      </c>
      <c r="D59" s="40"/>
      <c r="E59" s="40"/>
      <c r="F59" s="40"/>
      <c r="G59" s="40"/>
      <c r="H59" s="40"/>
      <c r="I59" s="136"/>
      <c r="J59" s="102">
        <f>J83</f>
        <v>0</v>
      </c>
      <c r="K59" s="40"/>
      <c r="L59" s="137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95</v>
      </c>
    </row>
    <row r="60" s="9" customFormat="1" ht="24.96" customHeight="1">
      <c r="A60" s="9"/>
      <c r="B60" s="176"/>
      <c r="C60" s="177"/>
      <c r="D60" s="178" t="s">
        <v>96</v>
      </c>
      <c r="E60" s="179"/>
      <c r="F60" s="179"/>
      <c r="G60" s="179"/>
      <c r="H60" s="179"/>
      <c r="I60" s="180"/>
      <c r="J60" s="181">
        <f>J84</f>
        <v>0</v>
      </c>
      <c r="K60" s="177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3"/>
      <c r="C61" s="184"/>
      <c r="D61" s="185" t="s">
        <v>97</v>
      </c>
      <c r="E61" s="186"/>
      <c r="F61" s="186"/>
      <c r="G61" s="186"/>
      <c r="H61" s="186"/>
      <c r="I61" s="187"/>
      <c r="J61" s="188">
        <f>J85</f>
        <v>0</v>
      </c>
      <c r="K61" s="184"/>
      <c r="L61" s="18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3"/>
      <c r="C62" s="184"/>
      <c r="D62" s="185" t="s">
        <v>98</v>
      </c>
      <c r="E62" s="186"/>
      <c r="F62" s="186"/>
      <c r="G62" s="186"/>
      <c r="H62" s="186"/>
      <c r="I62" s="187"/>
      <c r="J62" s="188">
        <f>J146</f>
        <v>0</v>
      </c>
      <c r="K62" s="184"/>
      <c r="L62" s="18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3"/>
      <c r="C63" s="184"/>
      <c r="D63" s="185" t="s">
        <v>99</v>
      </c>
      <c r="E63" s="186"/>
      <c r="F63" s="186"/>
      <c r="G63" s="186"/>
      <c r="H63" s="186"/>
      <c r="I63" s="187"/>
      <c r="J63" s="188">
        <f>J151</f>
        <v>0</v>
      </c>
      <c r="K63" s="184"/>
      <c r="L63" s="18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8"/>
      <c r="B64" s="39"/>
      <c r="C64" s="40"/>
      <c r="D64" s="40"/>
      <c r="E64" s="40"/>
      <c r="F64" s="40"/>
      <c r="G64" s="40"/>
      <c r="H64" s="40"/>
      <c r="I64" s="136"/>
      <c r="J64" s="40"/>
      <c r="K64" s="40"/>
      <c r="L64" s="137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166"/>
      <c r="J65" s="60"/>
      <c r="K65" s="60"/>
      <c r="L65" s="137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9" s="2" customFormat="1" ht="6.96" customHeight="1">
      <c r="A69" s="38"/>
      <c r="B69" s="61"/>
      <c r="C69" s="62"/>
      <c r="D69" s="62"/>
      <c r="E69" s="62"/>
      <c r="F69" s="62"/>
      <c r="G69" s="62"/>
      <c r="H69" s="62"/>
      <c r="I69" s="169"/>
      <c r="J69" s="62"/>
      <c r="K69" s="62"/>
      <c r="L69" s="137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3" t="s">
        <v>100</v>
      </c>
      <c r="D70" s="40"/>
      <c r="E70" s="40"/>
      <c r="F70" s="40"/>
      <c r="G70" s="40"/>
      <c r="H70" s="40"/>
      <c r="I70" s="136"/>
      <c r="J70" s="40"/>
      <c r="K70" s="40"/>
      <c r="L70" s="137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40"/>
      <c r="D71" s="40"/>
      <c r="E71" s="40"/>
      <c r="F71" s="40"/>
      <c r="G71" s="40"/>
      <c r="H71" s="40"/>
      <c r="I71" s="136"/>
      <c r="J71" s="40"/>
      <c r="K71" s="40"/>
      <c r="L71" s="137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16</v>
      </c>
      <c r="D72" s="40"/>
      <c r="E72" s="40"/>
      <c r="F72" s="40"/>
      <c r="G72" s="40"/>
      <c r="H72" s="40"/>
      <c r="I72" s="136"/>
      <c r="J72" s="40"/>
      <c r="K72" s="40"/>
      <c r="L72" s="137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170" t="str">
        <f>E7</f>
        <v>Realizace společných zařízení v k.ú. Stará ves u Přerova - I. etapa - následná péče</v>
      </c>
      <c r="F73" s="32"/>
      <c r="G73" s="32"/>
      <c r="H73" s="32"/>
      <c r="I73" s="136"/>
      <c r="J73" s="40"/>
      <c r="K73" s="40"/>
      <c r="L73" s="137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90</v>
      </c>
      <c r="D74" s="40"/>
      <c r="E74" s="40"/>
      <c r="F74" s="40"/>
      <c r="G74" s="40"/>
      <c r="H74" s="40"/>
      <c r="I74" s="136"/>
      <c r="J74" s="40"/>
      <c r="K74" s="40"/>
      <c r="L74" s="137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40"/>
      <c r="D75" s="40"/>
      <c r="E75" s="69" t="str">
        <f>E9</f>
        <v>02/20/06/np - Zalesnění L1</v>
      </c>
      <c r="F75" s="40"/>
      <c r="G75" s="40"/>
      <c r="H75" s="40"/>
      <c r="I75" s="136"/>
      <c r="J75" s="40"/>
      <c r="K75" s="40"/>
      <c r="L75" s="137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136"/>
      <c r="J76" s="40"/>
      <c r="K76" s="40"/>
      <c r="L76" s="137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21</v>
      </c>
      <c r="D77" s="40"/>
      <c r="E77" s="40"/>
      <c r="F77" s="27" t="str">
        <f>F12</f>
        <v xml:space="preserve"> </v>
      </c>
      <c r="G77" s="40"/>
      <c r="H77" s="40"/>
      <c r="I77" s="140" t="s">
        <v>23</v>
      </c>
      <c r="J77" s="72" t="str">
        <f>IF(J12="","",J12)</f>
        <v>22.5.2020</v>
      </c>
      <c r="K77" s="40"/>
      <c r="L77" s="137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136"/>
      <c r="J78" s="40"/>
      <c r="K78" s="40"/>
      <c r="L78" s="137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5.15" customHeight="1">
      <c r="A79" s="38"/>
      <c r="B79" s="39"/>
      <c r="C79" s="32" t="s">
        <v>25</v>
      </c>
      <c r="D79" s="40"/>
      <c r="E79" s="40"/>
      <c r="F79" s="27" t="str">
        <f>E15</f>
        <v xml:space="preserve"> </v>
      </c>
      <c r="G79" s="40"/>
      <c r="H79" s="40"/>
      <c r="I79" s="140" t="s">
        <v>30</v>
      </c>
      <c r="J79" s="36" t="str">
        <f>E21</f>
        <v xml:space="preserve"> </v>
      </c>
      <c r="K79" s="40"/>
      <c r="L79" s="137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28</v>
      </c>
      <c r="D80" s="40"/>
      <c r="E80" s="40"/>
      <c r="F80" s="27" t="str">
        <f>IF(E18="","",E18)</f>
        <v>Vyplň údaj</v>
      </c>
      <c r="G80" s="40"/>
      <c r="H80" s="40"/>
      <c r="I80" s="140" t="s">
        <v>32</v>
      </c>
      <c r="J80" s="36" t="str">
        <f>E24</f>
        <v xml:space="preserve"> </v>
      </c>
      <c r="K80" s="40"/>
      <c r="L80" s="137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0.32" customHeight="1">
      <c r="A81" s="38"/>
      <c r="B81" s="39"/>
      <c r="C81" s="40"/>
      <c r="D81" s="40"/>
      <c r="E81" s="40"/>
      <c r="F81" s="40"/>
      <c r="G81" s="40"/>
      <c r="H81" s="40"/>
      <c r="I81" s="136"/>
      <c r="J81" s="40"/>
      <c r="K81" s="40"/>
      <c r="L81" s="137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11" customFormat="1" ht="29.28" customHeight="1">
      <c r="A82" s="190"/>
      <c r="B82" s="191"/>
      <c r="C82" s="192" t="s">
        <v>101</v>
      </c>
      <c r="D82" s="193" t="s">
        <v>54</v>
      </c>
      <c r="E82" s="193" t="s">
        <v>50</v>
      </c>
      <c r="F82" s="193" t="s">
        <v>51</v>
      </c>
      <c r="G82" s="193" t="s">
        <v>102</v>
      </c>
      <c r="H82" s="193" t="s">
        <v>103</v>
      </c>
      <c r="I82" s="194" t="s">
        <v>104</v>
      </c>
      <c r="J82" s="193" t="s">
        <v>94</v>
      </c>
      <c r="K82" s="195" t="s">
        <v>105</v>
      </c>
      <c r="L82" s="196"/>
      <c r="M82" s="92" t="s">
        <v>19</v>
      </c>
      <c r="N82" s="93" t="s">
        <v>39</v>
      </c>
      <c r="O82" s="93" t="s">
        <v>106</v>
      </c>
      <c r="P82" s="93" t="s">
        <v>107</v>
      </c>
      <c r="Q82" s="93" t="s">
        <v>108</v>
      </c>
      <c r="R82" s="93" t="s">
        <v>109</v>
      </c>
      <c r="S82" s="93" t="s">
        <v>110</v>
      </c>
      <c r="T82" s="94" t="s">
        <v>111</v>
      </c>
      <c r="U82" s="190"/>
      <c r="V82" s="190"/>
      <c r="W82" s="190"/>
      <c r="X82" s="190"/>
      <c r="Y82" s="190"/>
      <c r="Z82" s="190"/>
      <c r="AA82" s="190"/>
      <c r="AB82" s="190"/>
      <c r="AC82" s="190"/>
      <c r="AD82" s="190"/>
      <c r="AE82" s="190"/>
    </row>
    <row r="83" s="2" customFormat="1" ht="22.8" customHeight="1">
      <c r="A83" s="38"/>
      <c r="B83" s="39"/>
      <c r="C83" s="99" t="s">
        <v>112</v>
      </c>
      <c r="D83" s="40"/>
      <c r="E83" s="40"/>
      <c r="F83" s="40"/>
      <c r="G83" s="40"/>
      <c r="H83" s="40"/>
      <c r="I83" s="136"/>
      <c r="J83" s="197">
        <f>BK83</f>
        <v>0</v>
      </c>
      <c r="K83" s="40"/>
      <c r="L83" s="44"/>
      <c r="M83" s="95"/>
      <c r="N83" s="198"/>
      <c r="O83" s="96"/>
      <c r="P83" s="199">
        <f>P84</f>
        <v>0</v>
      </c>
      <c r="Q83" s="96"/>
      <c r="R83" s="199">
        <f>R84</f>
        <v>4.1292154999999999</v>
      </c>
      <c r="S83" s="96"/>
      <c r="T83" s="200">
        <f>T84</f>
        <v>0</v>
      </c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T83" s="17" t="s">
        <v>68</v>
      </c>
      <c r="AU83" s="17" t="s">
        <v>95</v>
      </c>
      <c r="BK83" s="201">
        <f>BK84</f>
        <v>0</v>
      </c>
    </row>
    <row r="84" s="12" customFormat="1" ht="25.92" customHeight="1">
      <c r="A84" s="12"/>
      <c r="B84" s="202"/>
      <c r="C84" s="203"/>
      <c r="D84" s="204" t="s">
        <v>68</v>
      </c>
      <c r="E84" s="205" t="s">
        <v>113</v>
      </c>
      <c r="F84" s="205" t="s">
        <v>114</v>
      </c>
      <c r="G84" s="203"/>
      <c r="H84" s="203"/>
      <c r="I84" s="206"/>
      <c r="J84" s="207">
        <f>BK84</f>
        <v>0</v>
      </c>
      <c r="K84" s="203"/>
      <c r="L84" s="208"/>
      <c r="M84" s="209"/>
      <c r="N84" s="210"/>
      <c r="O84" s="210"/>
      <c r="P84" s="211">
        <f>P85+P146+P151</f>
        <v>0</v>
      </c>
      <c r="Q84" s="210"/>
      <c r="R84" s="211">
        <f>R85+R146+R151</f>
        <v>4.1292154999999999</v>
      </c>
      <c r="S84" s="210"/>
      <c r="T84" s="212">
        <f>T85+T146+T151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13" t="s">
        <v>77</v>
      </c>
      <c r="AT84" s="214" t="s">
        <v>68</v>
      </c>
      <c r="AU84" s="214" t="s">
        <v>69</v>
      </c>
      <c r="AY84" s="213" t="s">
        <v>115</v>
      </c>
      <c r="BK84" s="215">
        <f>BK85+BK146+BK151</f>
        <v>0</v>
      </c>
    </row>
    <row r="85" s="12" customFormat="1" ht="22.8" customHeight="1">
      <c r="A85" s="12"/>
      <c r="B85" s="202"/>
      <c r="C85" s="203"/>
      <c r="D85" s="204" t="s">
        <v>68</v>
      </c>
      <c r="E85" s="216" t="s">
        <v>77</v>
      </c>
      <c r="F85" s="216" t="s">
        <v>116</v>
      </c>
      <c r="G85" s="203"/>
      <c r="H85" s="203"/>
      <c r="I85" s="206"/>
      <c r="J85" s="217">
        <f>BK85</f>
        <v>0</v>
      </c>
      <c r="K85" s="203"/>
      <c r="L85" s="208"/>
      <c r="M85" s="209"/>
      <c r="N85" s="210"/>
      <c r="O85" s="210"/>
      <c r="P85" s="211">
        <f>SUM(P86:P145)</f>
        <v>0</v>
      </c>
      <c r="Q85" s="210"/>
      <c r="R85" s="211">
        <f>SUM(R86:R145)</f>
        <v>3.8613755000000003</v>
      </c>
      <c r="S85" s="210"/>
      <c r="T85" s="212">
        <f>SUM(T86:T145)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13" t="s">
        <v>77</v>
      </c>
      <c r="AT85" s="214" t="s">
        <v>68</v>
      </c>
      <c r="AU85" s="214" t="s">
        <v>77</v>
      </c>
      <c r="AY85" s="213" t="s">
        <v>115</v>
      </c>
      <c r="BK85" s="215">
        <f>SUM(BK86:BK145)</f>
        <v>0</v>
      </c>
    </row>
    <row r="86" s="2" customFormat="1" ht="16.5" customHeight="1">
      <c r="A86" s="38"/>
      <c r="B86" s="39"/>
      <c r="C86" s="218" t="s">
        <v>134</v>
      </c>
      <c r="D86" s="218" t="s">
        <v>117</v>
      </c>
      <c r="E86" s="219" t="s">
        <v>118</v>
      </c>
      <c r="F86" s="220" t="s">
        <v>119</v>
      </c>
      <c r="G86" s="221" t="s">
        <v>120</v>
      </c>
      <c r="H86" s="222">
        <v>12.15</v>
      </c>
      <c r="I86" s="223"/>
      <c r="J86" s="224">
        <f>ROUND(I86*H86,2)</f>
        <v>0</v>
      </c>
      <c r="K86" s="220" t="s">
        <v>121</v>
      </c>
      <c r="L86" s="44"/>
      <c r="M86" s="225" t="s">
        <v>19</v>
      </c>
      <c r="N86" s="226" t="s">
        <v>40</v>
      </c>
      <c r="O86" s="84"/>
      <c r="P86" s="227">
        <f>O86*H86</f>
        <v>0</v>
      </c>
      <c r="Q86" s="227">
        <v>5.0000000000000002E-05</v>
      </c>
      <c r="R86" s="227">
        <f>Q86*H86</f>
        <v>0.00060750000000000008</v>
      </c>
      <c r="S86" s="227">
        <v>0</v>
      </c>
      <c r="T86" s="228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29" t="s">
        <v>122</v>
      </c>
      <c r="AT86" s="229" t="s">
        <v>117</v>
      </c>
      <c r="AU86" s="229" t="s">
        <v>79</v>
      </c>
      <c r="AY86" s="17" t="s">
        <v>115</v>
      </c>
      <c r="BE86" s="230">
        <f>IF(N86="základní",J86,0)</f>
        <v>0</v>
      </c>
      <c r="BF86" s="230">
        <f>IF(N86="snížená",J86,0)</f>
        <v>0</v>
      </c>
      <c r="BG86" s="230">
        <f>IF(N86="zákl. přenesená",J86,0)</f>
        <v>0</v>
      </c>
      <c r="BH86" s="230">
        <f>IF(N86="sníž. přenesená",J86,0)</f>
        <v>0</v>
      </c>
      <c r="BI86" s="230">
        <f>IF(N86="nulová",J86,0)</f>
        <v>0</v>
      </c>
      <c r="BJ86" s="17" t="s">
        <v>77</v>
      </c>
      <c r="BK86" s="230">
        <f>ROUND(I86*H86,2)</f>
        <v>0</v>
      </c>
      <c r="BL86" s="17" t="s">
        <v>122</v>
      </c>
      <c r="BM86" s="229" t="s">
        <v>294</v>
      </c>
    </row>
    <row r="87" s="2" customFormat="1">
      <c r="A87" s="38"/>
      <c r="B87" s="39"/>
      <c r="C87" s="40"/>
      <c r="D87" s="231" t="s">
        <v>124</v>
      </c>
      <c r="E87" s="40"/>
      <c r="F87" s="232" t="s">
        <v>125</v>
      </c>
      <c r="G87" s="40"/>
      <c r="H87" s="40"/>
      <c r="I87" s="136"/>
      <c r="J87" s="40"/>
      <c r="K87" s="40"/>
      <c r="L87" s="44"/>
      <c r="M87" s="233"/>
      <c r="N87" s="234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124</v>
      </c>
      <c r="AU87" s="17" t="s">
        <v>79</v>
      </c>
    </row>
    <row r="88" s="13" customFormat="1">
      <c r="A88" s="13"/>
      <c r="B88" s="235"/>
      <c r="C88" s="236"/>
      <c r="D88" s="231" t="s">
        <v>126</v>
      </c>
      <c r="E88" s="237" t="s">
        <v>19</v>
      </c>
      <c r="F88" s="238" t="s">
        <v>295</v>
      </c>
      <c r="G88" s="236"/>
      <c r="H88" s="239">
        <v>12.15</v>
      </c>
      <c r="I88" s="240"/>
      <c r="J88" s="236"/>
      <c r="K88" s="236"/>
      <c r="L88" s="241"/>
      <c r="M88" s="242"/>
      <c r="N88" s="243"/>
      <c r="O88" s="243"/>
      <c r="P88" s="243"/>
      <c r="Q88" s="243"/>
      <c r="R88" s="243"/>
      <c r="S88" s="243"/>
      <c r="T88" s="244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45" t="s">
        <v>126</v>
      </c>
      <c r="AU88" s="245" t="s">
        <v>79</v>
      </c>
      <c r="AV88" s="13" t="s">
        <v>79</v>
      </c>
      <c r="AW88" s="13" t="s">
        <v>31</v>
      </c>
      <c r="AX88" s="13" t="s">
        <v>69</v>
      </c>
      <c r="AY88" s="245" t="s">
        <v>115</v>
      </c>
    </row>
    <row r="89" s="14" customFormat="1">
      <c r="A89" s="14"/>
      <c r="B89" s="246"/>
      <c r="C89" s="247"/>
      <c r="D89" s="231" t="s">
        <v>126</v>
      </c>
      <c r="E89" s="248" t="s">
        <v>19</v>
      </c>
      <c r="F89" s="249" t="s">
        <v>128</v>
      </c>
      <c r="G89" s="247"/>
      <c r="H89" s="250">
        <v>12.15</v>
      </c>
      <c r="I89" s="251"/>
      <c r="J89" s="247"/>
      <c r="K89" s="247"/>
      <c r="L89" s="252"/>
      <c r="M89" s="253"/>
      <c r="N89" s="254"/>
      <c r="O89" s="254"/>
      <c r="P89" s="254"/>
      <c r="Q89" s="254"/>
      <c r="R89" s="254"/>
      <c r="S89" s="254"/>
      <c r="T89" s="255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T89" s="256" t="s">
        <v>126</v>
      </c>
      <c r="AU89" s="256" t="s">
        <v>79</v>
      </c>
      <c r="AV89" s="14" t="s">
        <v>122</v>
      </c>
      <c r="AW89" s="14" t="s">
        <v>31</v>
      </c>
      <c r="AX89" s="14" t="s">
        <v>77</v>
      </c>
      <c r="AY89" s="256" t="s">
        <v>115</v>
      </c>
    </row>
    <row r="90" s="2" customFormat="1" ht="16.5" customHeight="1">
      <c r="A90" s="38"/>
      <c r="B90" s="39"/>
      <c r="C90" s="218" t="s">
        <v>122</v>
      </c>
      <c r="D90" s="218" t="s">
        <v>117</v>
      </c>
      <c r="E90" s="219" t="s">
        <v>129</v>
      </c>
      <c r="F90" s="220" t="s">
        <v>130</v>
      </c>
      <c r="G90" s="221" t="s">
        <v>120</v>
      </c>
      <c r="H90" s="222">
        <v>48.700000000000003</v>
      </c>
      <c r="I90" s="223"/>
      <c r="J90" s="224">
        <f>ROUND(I90*H90,2)</f>
        <v>0</v>
      </c>
      <c r="K90" s="220" t="s">
        <v>121</v>
      </c>
      <c r="L90" s="44"/>
      <c r="M90" s="225" t="s">
        <v>19</v>
      </c>
      <c r="N90" s="226" t="s">
        <v>40</v>
      </c>
      <c r="O90" s="84"/>
      <c r="P90" s="227">
        <f>O90*H90</f>
        <v>0</v>
      </c>
      <c r="Q90" s="227">
        <v>5.0000000000000002E-05</v>
      </c>
      <c r="R90" s="227">
        <f>Q90*H90</f>
        <v>0.0024350000000000001</v>
      </c>
      <c r="S90" s="227">
        <v>0</v>
      </c>
      <c r="T90" s="228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29" t="s">
        <v>122</v>
      </c>
      <c r="AT90" s="229" t="s">
        <v>117</v>
      </c>
      <c r="AU90" s="229" t="s">
        <v>79</v>
      </c>
      <c r="AY90" s="17" t="s">
        <v>115</v>
      </c>
      <c r="BE90" s="230">
        <f>IF(N90="základní",J90,0)</f>
        <v>0</v>
      </c>
      <c r="BF90" s="230">
        <f>IF(N90="snížená",J90,0)</f>
        <v>0</v>
      </c>
      <c r="BG90" s="230">
        <f>IF(N90="zákl. přenesená",J90,0)</f>
        <v>0</v>
      </c>
      <c r="BH90" s="230">
        <f>IF(N90="sníž. přenesená",J90,0)</f>
        <v>0</v>
      </c>
      <c r="BI90" s="230">
        <f>IF(N90="nulová",J90,0)</f>
        <v>0</v>
      </c>
      <c r="BJ90" s="17" t="s">
        <v>77</v>
      </c>
      <c r="BK90" s="230">
        <f>ROUND(I90*H90,2)</f>
        <v>0</v>
      </c>
      <c r="BL90" s="17" t="s">
        <v>122</v>
      </c>
      <c r="BM90" s="229" t="s">
        <v>296</v>
      </c>
    </row>
    <row r="91" s="2" customFormat="1">
      <c r="A91" s="38"/>
      <c r="B91" s="39"/>
      <c r="C91" s="40"/>
      <c r="D91" s="231" t="s">
        <v>124</v>
      </c>
      <c r="E91" s="40"/>
      <c r="F91" s="232" t="s">
        <v>132</v>
      </c>
      <c r="G91" s="40"/>
      <c r="H91" s="40"/>
      <c r="I91" s="136"/>
      <c r="J91" s="40"/>
      <c r="K91" s="40"/>
      <c r="L91" s="44"/>
      <c r="M91" s="233"/>
      <c r="N91" s="234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124</v>
      </c>
      <c r="AU91" s="17" t="s">
        <v>79</v>
      </c>
    </row>
    <row r="92" s="13" customFormat="1">
      <c r="A92" s="13"/>
      <c r="B92" s="235"/>
      <c r="C92" s="236"/>
      <c r="D92" s="231" t="s">
        <v>126</v>
      </c>
      <c r="E92" s="237" t="s">
        <v>19</v>
      </c>
      <c r="F92" s="238" t="s">
        <v>297</v>
      </c>
      <c r="G92" s="236"/>
      <c r="H92" s="239">
        <v>48.700000000000003</v>
      </c>
      <c r="I92" s="240"/>
      <c r="J92" s="236"/>
      <c r="K92" s="236"/>
      <c r="L92" s="241"/>
      <c r="M92" s="242"/>
      <c r="N92" s="243"/>
      <c r="O92" s="243"/>
      <c r="P92" s="243"/>
      <c r="Q92" s="243"/>
      <c r="R92" s="243"/>
      <c r="S92" s="243"/>
      <c r="T92" s="244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45" t="s">
        <v>126</v>
      </c>
      <c r="AU92" s="245" t="s">
        <v>79</v>
      </c>
      <c r="AV92" s="13" t="s">
        <v>79</v>
      </c>
      <c r="AW92" s="13" t="s">
        <v>31</v>
      </c>
      <c r="AX92" s="13" t="s">
        <v>69</v>
      </c>
      <c r="AY92" s="245" t="s">
        <v>115</v>
      </c>
    </row>
    <row r="93" s="14" customFormat="1">
      <c r="A93" s="14"/>
      <c r="B93" s="246"/>
      <c r="C93" s="247"/>
      <c r="D93" s="231" t="s">
        <v>126</v>
      </c>
      <c r="E93" s="248" t="s">
        <v>19</v>
      </c>
      <c r="F93" s="249" t="s">
        <v>128</v>
      </c>
      <c r="G93" s="247"/>
      <c r="H93" s="250">
        <v>48.700000000000003</v>
      </c>
      <c r="I93" s="251"/>
      <c r="J93" s="247"/>
      <c r="K93" s="247"/>
      <c r="L93" s="252"/>
      <c r="M93" s="253"/>
      <c r="N93" s="254"/>
      <c r="O93" s="254"/>
      <c r="P93" s="254"/>
      <c r="Q93" s="254"/>
      <c r="R93" s="254"/>
      <c r="S93" s="254"/>
      <c r="T93" s="255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56" t="s">
        <v>126</v>
      </c>
      <c r="AU93" s="256" t="s">
        <v>79</v>
      </c>
      <c r="AV93" s="14" t="s">
        <v>122</v>
      </c>
      <c r="AW93" s="14" t="s">
        <v>31</v>
      </c>
      <c r="AX93" s="14" t="s">
        <v>77</v>
      </c>
      <c r="AY93" s="256" t="s">
        <v>115</v>
      </c>
    </row>
    <row r="94" s="2" customFormat="1" ht="16.5" customHeight="1">
      <c r="A94" s="38"/>
      <c r="B94" s="39"/>
      <c r="C94" s="257" t="s">
        <v>146</v>
      </c>
      <c r="D94" s="257" t="s">
        <v>135</v>
      </c>
      <c r="E94" s="258" t="s">
        <v>147</v>
      </c>
      <c r="F94" s="259" t="s">
        <v>148</v>
      </c>
      <c r="G94" s="260" t="s">
        <v>120</v>
      </c>
      <c r="H94" s="261">
        <v>146.09999999999999</v>
      </c>
      <c r="I94" s="262"/>
      <c r="J94" s="263">
        <f>ROUND(I94*H94,2)</f>
        <v>0</v>
      </c>
      <c r="K94" s="259" t="s">
        <v>121</v>
      </c>
      <c r="L94" s="264"/>
      <c r="M94" s="265" t="s">
        <v>19</v>
      </c>
      <c r="N94" s="266" t="s">
        <v>40</v>
      </c>
      <c r="O94" s="84"/>
      <c r="P94" s="227">
        <f>O94*H94</f>
        <v>0</v>
      </c>
      <c r="Q94" s="227">
        <v>0.0047200000000000002</v>
      </c>
      <c r="R94" s="227">
        <f>Q94*H94</f>
        <v>0.68959199999999998</v>
      </c>
      <c r="S94" s="227">
        <v>0</v>
      </c>
      <c r="T94" s="228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29" t="s">
        <v>138</v>
      </c>
      <c r="AT94" s="229" t="s">
        <v>135</v>
      </c>
      <c r="AU94" s="229" t="s">
        <v>79</v>
      </c>
      <c r="AY94" s="17" t="s">
        <v>115</v>
      </c>
      <c r="BE94" s="230">
        <f>IF(N94="základní",J94,0)</f>
        <v>0</v>
      </c>
      <c r="BF94" s="230">
        <f>IF(N94="snížená",J94,0)</f>
        <v>0</v>
      </c>
      <c r="BG94" s="230">
        <f>IF(N94="zákl. přenesená",J94,0)</f>
        <v>0</v>
      </c>
      <c r="BH94" s="230">
        <f>IF(N94="sníž. přenesená",J94,0)</f>
        <v>0</v>
      </c>
      <c r="BI94" s="230">
        <f>IF(N94="nulová",J94,0)</f>
        <v>0</v>
      </c>
      <c r="BJ94" s="17" t="s">
        <v>77</v>
      </c>
      <c r="BK94" s="230">
        <f>ROUND(I94*H94,2)</f>
        <v>0</v>
      </c>
      <c r="BL94" s="17" t="s">
        <v>122</v>
      </c>
      <c r="BM94" s="229" t="s">
        <v>298</v>
      </c>
    </row>
    <row r="95" s="2" customFormat="1">
      <c r="A95" s="38"/>
      <c r="B95" s="39"/>
      <c r="C95" s="40"/>
      <c r="D95" s="231" t="s">
        <v>124</v>
      </c>
      <c r="E95" s="40"/>
      <c r="F95" s="232" t="s">
        <v>148</v>
      </c>
      <c r="G95" s="40"/>
      <c r="H95" s="40"/>
      <c r="I95" s="136"/>
      <c r="J95" s="40"/>
      <c r="K95" s="40"/>
      <c r="L95" s="44"/>
      <c r="M95" s="233"/>
      <c r="N95" s="234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124</v>
      </c>
      <c r="AU95" s="17" t="s">
        <v>79</v>
      </c>
    </row>
    <row r="96" s="13" customFormat="1">
      <c r="A96" s="13"/>
      <c r="B96" s="235"/>
      <c r="C96" s="236"/>
      <c r="D96" s="231" t="s">
        <v>126</v>
      </c>
      <c r="E96" s="237" t="s">
        <v>19</v>
      </c>
      <c r="F96" s="238" t="s">
        <v>299</v>
      </c>
      <c r="G96" s="236"/>
      <c r="H96" s="239">
        <v>146.09999999999999</v>
      </c>
      <c r="I96" s="240"/>
      <c r="J96" s="236"/>
      <c r="K96" s="236"/>
      <c r="L96" s="241"/>
      <c r="M96" s="242"/>
      <c r="N96" s="243"/>
      <c r="O96" s="243"/>
      <c r="P96" s="243"/>
      <c r="Q96" s="243"/>
      <c r="R96" s="243"/>
      <c r="S96" s="243"/>
      <c r="T96" s="244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5" t="s">
        <v>126</v>
      </c>
      <c r="AU96" s="245" t="s">
        <v>79</v>
      </c>
      <c r="AV96" s="13" t="s">
        <v>79</v>
      </c>
      <c r="AW96" s="13" t="s">
        <v>31</v>
      </c>
      <c r="AX96" s="13" t="s">
        <v>69</v>
      </c>
      <c r="AY96" s="245" t="s">
        <v>115</v>
      </c>
    </row>
    <row r="97" s="14" customFormat="1">
      <c r="A97" s="14"/>
      <c r="B97" s="246"/>
      <c r="C97" s="247"/>
      <c r="D97" s="231" t="s">
        <v>126</v>
      </c>
      <c r="E97" s="248" t="s">
        <v>19</v>
      </c>
      <c r="F97" s="249" t="s">
        <v>128</v>
      </c>
      <c r="G97" s="247"/>
      <c r="H97" s="250">
        <v>146.09999999999999</v>
      </c>
      <c r="I97" s="251"/>
      <c r="J97" s="247"/>
      <c r="K97" s="247"/>
      <c r="L97" s="252"/>
      <c r="M97" s="253"/>
      <c r="N97" s="254"/>
      <c r="O97" s="254"/>
      <c r="P97" s="254"/>
      <c r="Q97" s="254"/>
      <c r="R97" s="254"/>
      <c r="S97" s="254"/>
      <c r="T97" s="255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56" t="s">
        <v>126</v>
      </c>
      <c r="AU97" s="256" t="s">
        <v>79</v>
      </c>
      <c r="AV97" s="14" t="s">
        <v>122</v>
      </c>
      <c r="AW97" s="14" t="s">
        <v>31</v>
      </c>
      <c r="AX97" s="14" t="s">
        <v>77</v>
      </c>
      <c r="AY97" s="256" t="s">
        <v>115</v>
      </c>
    </row>
    <row r="98" s="2" customFormat="1" ht="16.5" customHeight="1">
      <c r="A98" s="38"/>
      <c r="B98" s="39"/>
      <c r="C98" s="257" t="s">
        <v>151</v>
      </c>
      <c r="D98" s="257" t="s">
        <v>135</v>
      </c>
      <c r="E98" s="258" t="s">
        <v>136</v>
      </c>
      <c r="F98" s="259" t="s">
        <v>137</v>
      </c>
      <c r="G98" s="260" t="s">
        <v>120</v>
      </c>
      <c r="H98" s="261">
        <v>12.15</v>
      </c>
      <c r="I98" s="262"/>
      <c r="J98" s="263">
        <f>ROUND(I98*H98,2)</f>
        <v>0</v>
      </c>
      <c r="K98" s="259" t="s">
        <v>121</v>
      </c>
      <c r="L98" s="264"/>
      <c r="M98" s="265" t="s">
        <v>19</v>
      </c>
      <c r="N98" s="266" t="s">
        <v>40</v>
      </c>
      <c r="O98" s="84"/>
      <c r="P98" s="227">
        <f>O98*H98</f>
        <v>0</v>
      </c>
      <c r="Q98" s="227">
        <v>0.0035400000000000002</v>
      </c>
      <c r="R98" s="227">
        <f>Q98*H98</f>
        <v>0.043011000000000001</v>
      </c>
      <c r="S98" s="227">
        <v>0</v>
      </c>
      <c r="T98" s="228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29" t="s">
        <v>138</v>
      </c>
      <c r="AT98" s="229" t="s">
        <v>135</v>
      </c>
      <c r="AU98" s="229" t="s">
        <v>79</v>
      </c>
      <c r="AY98" s="17" t="s">
        <v>115</v>
      </c>
      <c r="BE98" s="230">
        <f>IF(N98="základní",J98,0)</f>
        <v>0</v>
      </c>
      <c r="BF98" s="230">
        <f>IF(N98="snížená",J98,0)</f>
        <v>0</v>
      </c>
      <c r="BG98" s="230">
        <f>IF(N98="zákl. přenesená",J98,0)</f>
        <v>0</v>
      </c>
      <c r="BH98" s="230">
        <f>IF(N98="sníž. přenesená",J98,0)</f>
        <v>0</v>
      </c>
      <c r="BI98" s="230">
        <f>IF(N98="nulová",J98,0)</f>
        <v>0</v>
      </c>
      <c r="BJ98" s="17" t="s">
        <v>77</v>
      </c>
      <c r="BK98" s="230">
        <f>ROUND(I98*H98,2)</f>
        <v>0</v>
      </c>
      <c r="BL98" s="17" t="s">
        <v>122</v>
      </c>
      <c r="BM98" s="229" t="s">
        <v>300</v>
      </c>
    </row>
    <row r="99" s="2" customFormat="1">
      <c r="A99" s="38"/>
      <c r="B99" s="39"/>
      <c r="C99" s="40"/>
      <c r="D99" s="231" t="s">
        <v>124</v>
      </c>
      <c r="E99" s="40"/>
      <c r="F99" s="232" t="s">
        <v>137</v>
      </c>
      <c r="G99" s="40"/>
      <c r="H99" s="40"/>
      <c r="I99" s="136"/>
      <c r="J99" s="40"/>
      <c r="K99" s="40"/>
      <c r="L99" s="44"/>
      <c r="M99" s="233"/>
      <c r="N99" s="234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124</v>
      </c>
      <c r="AU99" s="17" t="s">
        <v>79</v>
      </c>
    </row>
    <row r="100" s="13" customFormat="1">
      <c r="A100" s="13"/>
      <c r="B100" s="235"/>
      <c r="C100" s="236"/>
      <c r="D100" s="231" t="s">
        <v>126</v>
      </c>
      <c r="E100" s="237" t="s">
        <v>19</v>
      </c>
      <c r="F100" s="238" t="s">
        <v>295</v>
      </c>
      <c r="G100" s="236"/>
      <c r="H100" s="239">
        <v>12.15</v>
      </c>
      <c r="I100" s="240"/>
      <c r="J100" s="236"/>
      <c r="K100" s="236"/>
      <c r="L100" s="241"/>
      <c r="M100" s="242"/>
      <c r="N100" s="243"/>
      <c r="O100" s="243"/>
      <c r="P100" s="243"/>
      <c r="Q100" s="243"/>
      <c r="R100" s="243"/>
      <c r="S100" s="243"/>
      <c r="T100" s="244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5" t="s">
        <v>126</v>
      </c>
      <c r="AU100" s="245" t="s">
        <v>79</v>
      </c>
      <c r="AV100" s="13" t="s">
        <v>79</v>
      </c>
      <c r="AW100" s="13" t="s">
        <v>31</v>
      </c>
      <c r="AX100" s="13" t="s">
        <v>69</v>
      </c>
      <c r="AY100" s="245" t="s">
        <v>115</v>
      </c>
    </row>
    <row r="101" s="14" customFormat="1">
      <c r="A101" s="14"/>
      <c r="B101" s="246"/>
      <c r="C101" s="247"/>
      <c r="D101" s="231" t="s">
        <v>126</v>
      </c>
      <c r="E101" s="248" t="s">
        <v>19</v>
      </c>
      <c r="F101" s="249" t="s">
        <v>128</v>
      </c>
      <c r="G101" s="247"/>
      <c r="H101" s="250">
        <v>12.15</v>
      </c>
      <c r="I101" s="251"/>
      <c r="J101" s="247"/>
      <c r="K101" s="247"/>
      <c r="L101" s="252"/>
      <c r="M101" s="253"/>
      <c r="N101" s="254"/>
      <c r="O101" s="254"/>
      <c r="P101" s="254"/>
      <c r="Q101" s="254"/>
      <c r="R101" s="254"/>
      <c r="S101" s="254"/>
      <c r="T101" s="255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6" t="s">
        <v>126</v>
      </c>
      <c r="AU101" s="256" t="s">
        <v>79</v>
      </c>
      <c r="AV101" s="14" t="s">
        <v>122</v>
      </c>
      <c r="AW101" s="14" t="s">
        <v>31</v>
      </c>
      <c r="AX101" s="14" t="s">
        <v>77</v>
      </c>
      <c r="AY101" s="256" t="s">
        <v>115</v>
      </c>
    </row>
    <row r="102" s="2" customFormat="1" ht="16.5" customHeight="1">
      <c r="A102" s="38"/>
      <c r="B102" s="39"/>
      <c r="C102" s="257" t="s">
        <v>158</v>
      </c>
      <c r="D102" s="257" t="s">
        <v>135</v>
      </c>
      <c r="E102" s="258" t="s">
        <v>141</v>
      </c>
      <c r="F102" s="259" t="s">
        <v>142</v>
      </c>
      <c r="G102" s="260" t="s">
        <v>143</v>
      </c>
      <c r="H102" s="261">
        <v>73.049999999999997</v>
      </c>
      <c r="I102" s="262"/>
      <c r="J102" s="263">
        <f>ROUND(I102*H102,2)</f>
        <v>0</v>
      </c>
      <c r="K102" s="259" t="s">
        <v>121</v>
      </c>
      <c r="L102" s="264"/>
      <c r="M102" s="265" t="s">
        <v>19</v>
      </c>
      <c r="N102" s="266" t="s">
        <v>40</v>
      </c>
      <c r="O102" s="84"/>
      <c r="P102" s="227">
        <f>O102*H102</f>
        <v>0</v>
      </c>
      <c r="Q102" s="227">
        <v>0.0038</v>
      </c>
      <c r="R102" s="227">
        <f>Q102*H102</f>
        <v>0.27759</v>
      </c>
      <c r="S102" s="227">
        <v>0</v>
      </c>
      <c r="T102" s="228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29" t="s">
        <v>138</v>
      </c>
      <c r="AT102" s="229" t="s">
        <v>135</v>
      </c>
      <c r="AU102" s="229" t="s">
        <v>79</v>
      </c>
      <c r="AY102" s="17" t="s">
        <v>115</v>
      </c>
      <c r="BE102" s="230">
        <f>IF(N102="základní",J102,0)</f>
        <v>0</v>
      </c>
      <c r="BF102" s="230">
        <f>IF(N102="snížená",J102,0)</f>
        <v>0</v>
      </c>
      <c r="BG102" s="230">
        <f>IF(N102="zákl. přenesená",J102,0)</f>
        <v>0</v>
      </c>
      <c r="BH102" s="230">
        <f>IF(N102="sníž. přenesená",J102,0)</f>
        <v>0</v>
      </c>
      <c r="BI102" s="230">
        <f>IF(N102="nulová",J102,0)</f>
        <v>0</v>
      </c>
      <c r="BJ102" s="17" t="s">
        <v>77</v>
      </c>
      <c r="BK102" s="230">
        <f>ROUND(I102*H102,2)</f>
        <v>0</v>
      </c>
      <c r="BL102" s="17" t="s">
        <v>122</v>
      </c>
      <c r="BM102" s="229" t="s">
        <v>301</v>
      </c>
    </row>
    <row r="103" s="2" customFormat="1">
      <c r="A103" s="38"/>
      <c r="B103" s="39"/>
      <c r="C103" s="40"/>
      <c r="D103" s="231" t="s">
        <v>124</v>
      </c>
      <c r="E103" s="40"/>
      <c r="F103" s="232" t="s">
        <v>142</v>
      </c>
      <c r="G103" s="40"/>
      <c r="H103" s="40"/>
      <c r="I103" s="136"/>
      <c r="J103" s="40"/>
      <c r="K103" s="40"/>
      <c r="L103" s="44"/>
      <c r="M103" s="233"/>
      <c r="N103" s="234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124</v>
      </c>
      <c r="AU103" s="17" t="s">
        <v>79</v>
      </c>
    </row>
    <row r="104" s="13" customFormat="1">
      <c r="A104" s="13"/>
      <c r="B104" s="235"/>
      <c r="C104" s="236"/>
      <c r="D104" s="231" t="s">
        <v>126</v>
      </c>
      <c r="E104" s="237" t="s">
        <v>19</v>
      </c>
      <c r="F104" s="238" t="s">
        <v>302</v>
      </c>
      <c r="G104" s="236"/>
      <c r="H104" s="239">
        <v>73.049999999999997</v>
      </c>
      <c r="I104" s="240"/>
      <c r="J104" s="236"/>
      <c r="K104" s="236"/>
      <c r="L104" s="241"/>
      <c r="M104" s="242"/>
      <c r="N104" s="243"/>
      <c r="O104" s="243"/>
      <c r="P104" s="243"/>
      <c r="Q104" s="243"/>
      <c r="R104" s="243"/>
      <c r="S104" s="243"/>
      <c r="T104" s="244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5" t="s">
        <v>126</v>
      </c>
      <c r="AU104" s="245" t="s">
        <v>79</v>
      </c>
      <c r="AV104" s="13" t="s">
        <v>79</v>
      </c>
      <c r="AW104" s="13" t="s">
        <v>31</v>
      </c>
      <c r="AX104" s="13" t="s">
        <v>69</v>
      </c>
      <c r="AY104" s="245" t="s">
        <v>115</v>
      </c>
    </row>
    <row r="105" s="14" customFormat="1">
      <c r="A105" s="14"/>
      <c r="B105" s="246"/>
      <c r="C105" s="247"/>
      <c r="D105" s="231" t="s">
        <v>126</v>
      </c>
      <c r="E105" s="248" t="s">
        <v>19</v>
      </c>
      <c r="F105" s="249" t="s">
        <v>128</v>
      </c>
      <c r="G105" s="247"/>
      <c r="H105" s="250">
        <v>73.049999999999997</v>
      </c>
      <c r="I105" s="251"/>
      <c r="J105" s="247"/>
      <c r="K105" s="247"/>
      <c r="L105" s="252"/>
      <c r="M105" s="253"/>
      <c r="N105" s="254"/>
      <c r="O105" s="254"/>
      <c r="P105" s="254"/>
      <c r="Q105" s="254"/>
      <c r="R105" s="254"/>
      <c r="S105" s="254"/>
      <c r="T105" s="255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6" t="s">
        <v>126</v>
      </c>
      <c r="AU105" s="256" t="s">
        <v>79</v>
      </c>
      <c r="AV105" s="14" t="s">
        <v>122</v>
      </c>
      <c r="AW105" s="14" t="s">
        <v>31</v>
      </c>
      <c r="AX105" s="14" t="s">
        <v>77</v>
      </c>
      <c r="AY105" s="256" t="s">
        <v>115</v>
      </c>
    </row>
    <row r="106" s="2" customFormat="1" ht="16.5" customHeight="1">
      <c r="A106" s="38"/>
      <c r="B106" s="39"/>
      <c r="C106" s="218" t="s">
        <v>138</v>
      </c>
      <c r="D106" s="218" t="s">
        <v>117</v>
      </c>
      <c r="E106" s="219" t="s">
        <v>152</v>
      </c>
      <c r="F106" s="220" t="s">
        <v>153</v>
      </c>
      <c r="G106" s="221" t="s">
        <v>154</v>
      </c>
      <c r="H106" s="222">
        <v>2.4300000000000002</v>
      </c>
      <c r="I106" s="223"/>
      <c r="J106" s="224">
        <f>ROUND(I106*H106,2)</f>
        <v>0</v>
      </c>
      <c r="K106" s="220" t="s">
        <v>121</v>
      </c>
      <c r="L106" s="44"/>
      <c r="M106" s="225" t="s">
        <v>19</v>
      </c>
      <c r="N106" s="226" t="s">
        <v>40</v>
      </c>
      <c r="O106" s="84"/>
      <c r="P106" s="227">
        <f>O106*H106</f>
        <v>0</v>
      </c>
      <c r="Q106" s="227">
        <v>0</v>
      </c>
      <c r="R106" s="227">
        <f>Q106*H106</f>
        <v>0</v>
      </c>
      <c r="S106" s="227">
        <v>0</v>
      </c>
      <c r="T106" s="228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29" t="s">
        <v>122</v>
      </c>
      <c r="AT106" s="229" t="s">
        <v>117</v>
      </c>
      <c r="AU106" s="229" t="s">
        <v>79</v>
      </c>
      <c r="AY106" s="17" t="s">
        <v>115</v>
      </c>
      <c r="BE106" s="230">
        <f>IF(N106="základní",J106,0)</f>
        <v>0</v>
      </c>
      <c r="BF106" s="230">
        <f>IF(N106="snížená",J106,0)</f>
        <v>0</v>
      </c>
      <c r="BG106" s="230">
        <f>IF(N106="zákl. přenesená",J106,0)</f>
        <v>0</v>
      </c>
      <c r="BH106" s="230">
        <f>IF(N106="sníž. přenesená",J106,0)</f>
        <v>0</v>
      </c>
      <c r="BI106" s="230">
        <f>IF(N106="nulová",J106,0)</f>
        <v>0</v>
      </c>
      <c r="BJ106" s="17" t="s">
        <v>77</v>
      </c>
      <c r="BK106" s="230">
        <f>ROUND(I106*H106,2)</f>
        <v>0</v>
      </c>
      <c r="BL106" s="17" t="s">
        <v>122</v>
      </c>
      <c r="BM106" s="229" t="s">
        <v>303</v>
      </c>
    </row>
    <row r="107" s="2" customFormat="1">
      <c r="A107" s="38"/>
      <c r="B107" s="39"/>
      <c r="C107" s="40"/>
      <c r="D107" s="231" t="s">
        <v>124</v>
      </c>
      <c r="E107" s="40"/>
      <c r="F107" s="232" t="s">
        <v>156</v>
      </c>
      <c r="G107" s="40"/>
      <c r="H107" s="40"/>
      <c r="I107" s="136"/>
      <c r="J107" s="40"/>
      <c r="K107" s="40"/>
      <c r="L107" s="44"/>
      <c r="M107" s="233"/>
      <c r="N107" s="234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124</v>
      </c>
      <c r="AU107" s="17" t="s">
        <v>79</v>
      </c>
    </row>
    <row r="108" s="13" customFormat="1">
      <c r="A108" s="13"/>
      <c r="B108" s="235"/>
      <c r="C108" s="236"/>
      <c r="D108" s="231" t="s">
        <v>126</v>
      </c>
      <c r="E108" s="237" t="s">
        <v>19</v>
      </c>
      <c r="F108" s="238" t="s">
        <v>304</v>
      </c>
      <c r="G108" s="236"/>
      <c r="H108" s="239">
        <v>2.4300000000000002</v>
      </c>
      <c r="I108" s="240"/>
      <c r="J108" s="236"/>
      <c r="K108" s="236"/>
      <c r="L108" s="241"/>
      <c r="M108" s="242"/>
      <c r="N108" s="243"/>
      <c r="O108" s="243"/>
      <c r="P108" s="243"/>
      <c r="Q108" s="243"/>
      <c r="R108" s="243"/>
      <c r="S108" s="243"/>
      <c r="T108" s="244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5" t="s">
        <v>126</v>
      </c>
      <c r="AU108" s="245" t="s">
        <v>79</v>
      </c>
      <c r="AV108" s="13" t="s">
        <v>79</v>
      </c>
      <c r="AW108" s="13" t="s">
        <v>31</v>
      </c>
      <c r="AX108" s="13" t="s">
        <v>69</v>
      </c>
      <c r="AY108" s="245" t="s">
        <v>115</v>
      </c>
    </row>
    <row r="109" s="14" customFormat="1">
      <c r="A109" s="14"/>
      <c r="B109" s="246"/>
      <c r="C109" s="247"/>
      <c r="D109" s="231" t="s">
        <v>126</v>
      </c>
      <c r="E109" s="248" t="s">
        <v>19</v>
      </c>
      <c r="F109" s="249" t="s">
        <v>128</v>
      </c>
      <c r="G109" s="247"/>
      <c r="H109" s="250">
        <v>2.4300000000000002</v>
      </c>
      <c r="I109" s="251"/>
      <c r="J109" s="247"/>
      <c r="K109" s="247"/>
      <c r="L109" s="252"/>
      <c r="M109" s="253"/>
      <c r="N109" s="254"/>
      <c r="O109" s="254"/>
      <c r="P109" s="254"/>
      <c r="Q109" s="254"/>
      <c r="R109" s="254"/>
      <c r="S109" s="254"/>
      <c r="T109" s="255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6" t="s">
        <v>126</v>
      </c>
      <c r="AU109" s="256" t="s">
        <v>79</v>
      </c>
      <c r="AV109" s="14" t="s">
        <v>122</v>
      </c>
      <c r="AW109" s="14" t="s">
        <v>31</v>
      </c>
      <c r="AX109" s="14" t="s">
        <v>77</v>
      </c>
      <c r="AY109" s="256" t="s">
        <v>115</v>
      </c>
    </row>
    <row r="110" s="2" customFormat="1" ht="16.5" customHeight="1">
      <c r="A110" s="38"/>
      <c r="B110" s="39"/>
      <c r="C110" s="218" t="s">
        <v>170</v>
      </c>
      <c r="D110" s="218" t="s">
        <v>117</v>
      </c>
      <c r="E110" s="219" t="s">
        <v>159</v>
      </c>
      <c r="F110" s="220" t="s">
        <v>160</v>
      </c>
      <c r="G110" s="221" t="s">
        <v>161</v>
      </c>
      <c r="H110" s="222">
        <v>282.38</v>
      </c>
      <c r="I110" s="223"/>
      <c r="J110" s="224">
        <f>ROUND(I110*H110,2)</f>
        <v>0</v>
      </c>
      <c r="K110" s="220" t="s">
        <v>121</v>
      </c>
      <c r="L110" s="44"/>
      <c r="M110" s="225" t="s">
        <v>19</v>
      </c>
      <c r="N110" s="226" t="s">
        <v>40</v>
      </c>
      <c r="O110" s="84"/>
      <c r="P110" s="227">
        <f>O110*H110</f>
        <v>0</v>
      </c>
      <c r="Q110" s="227">
        <v>0</v>
      </c>
      <c r="R110" s="227">
        <f>Q110*H110</f>
        <v>0</v>
      </c>
      <c r="S110" s="227">
        <v>0</v>
      </c>
      <c r="T110" s="228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29" t="s">
        <v>122</v>
      </c>
      <c r="AT110" s="229" t="s">
        <v>117</v>
      </c>
      <c r="AU110" s="229" t="s">
        <v>79</v>
      </c>
      <c r="AY110" s="17" t="s">
        <v>115</v>
      </c>
      <c r="BE110" s="230">
        <f>IF(N110="základní",J110,0)</f>
        <v>0</v>
      </c>
      <c r="BF110" s="230">
        <f>IF(N110="snížená",J110,0)</f>
        <v>0</v>
      </c>
      <c r="BG110" s="230">
        <f>IF(N110="zákl. přenesená",J110,0)</f>
        <v>0</v>
      </c>
      <c r="BH110" s="230">
        <f>IF(N110="sníž. přenesená",J110,0)</f>
        <v>0</v>
      </c>
      <c r="BI110" s="230">
        <f>IF(N110="nulová",J110,0)</f>
        <v>0</v>
      </c>
      <c r="BJ110" s="17" t="s">
        <v>77</v>
      </c>
      <c r="BK110" s="230">
        <f>ROUND(I110*H110,2)</f>
        <v>0</v>
      </c>
      <c r="BL110" s="17" t="s">
        <v>122</v>
      </c>
      <c r="BM110" s="229" t="s">
        <v>305</v>
      </c>
    </row>
    <row r="111" s="2" customFormat="1">
      <c r="A111" s="38"/>
      <c r="B111" s="39"/>
      <c r="C111" s="40"/>
      <c r="D111" s="231" t="s">
        <v>124</v>
      </c>
      <c r="E111" s="40"/>
      <c r="F111" s="232" t="s">
        <v>163</v>
      </c>
      <c r="G111" s="40"/>
      <c r="H111" s="40"/>
      <c r="I111" s="136"/>
      <c r="J111" s="40"/>
      <c r="K111" s="40"/>
      <c r="L111" s="44"/>
      <c r="M111" s="233"/>
      <c r="N111" s="234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124</v>
      </c>
      <c r="AU111" s="17" t="s">
        <v>79</v>
      </c>
    </row>
    <row r="112" s="13" customFormat="1">
      <c r="A112" s="13"/>
      <c r="B112" s="235"/>
      <c r="C112" s="236"/>
      <c r="D112" s="231" t="s">
        <v>126</v>
      </c>
      <c r="E112" s="237" t="s">
        <v>19</v>
      </c>
      <c r="F112" s="238" t="s">
        <v>306</v>
      </c>
      <c r="G112" s="236"/>
      <c r="H112" s="239">
        <v>282.38</v>
      </c>
      <c r="I112" s="240"/>
      <c r="J112" s="236"/>
      <c r="K112" s="236"/>
      <c r="L112" s="241"/>
      <c r="M112" s="242"/>
      <c r="N112" s="243"/>
      <c r="O112" s="243"/>
      <c r="P112" s="243"/>
      <c r="Q112" s="243"/>
      <c r="R112" s="243"/>
      <c r="S112" s="243"/>
      <c r="T112" s="244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5" t="s">
        <v>126</v>
      </c>
      <c r="AU112" s="245" t="s">
        <v>79</v>
      </c>
      <c r="AV112" s="13" t="s">
        <v>79</v>
      </c>
      <c r="AW112" s="13" t="s">
        <v>31</v>
      </c>
      <c r="AX112" s="13" t="s">
        <v>69</v>
      </c>
      <c r="AY112" s="245" t="s">
        <v>115</v>
      </c>
    </row>
    <row r="113" s="14" customFormat="1">
      <c r="A113" s="14"/>
      <c r="B113" s="246"/>
      <c r="C113" s="247"/>
      <c r="D113" s="231" t="s">
        <v>126</v>
      </c>
      <c r="E113" s="248" t="s">
        <v>19</v>
      </c>
      <c r="F113" s="249" t="s">
        <v>128</v>
      </c>
      <c r="G113" s="247"/>
      <c r="H113" s="250">
        <v>282.38</v>
      </c>
      <c r="I113" s="251"/>
      <c r="J113" s="247"/>
      <c r="K113" s="247"/>
      <c r="L113" s="252"/>
      <c r="M113" s="253"/>
      <c r="N113" s="254"/>
      <c r="O113" s="254"/>
      <c r="P113" s="254"/>
      <c r="Q113" s="254"/>
      <c r="R113" s="254"/>
      <c r="S113" s="254"/>
      <c r="T113" s="255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6" t="s">
        <v>126</v>
      </c>
      <c r="AU113" s="256" t="s">
        <v>79</v>
      </c>
      <c r="AV113" s="14" t="s">
        <v>122</v>
      </c>
      <c r="AW113" s="14" t="s">
        <v>31</v>
      </c>
      <c r="AX113" s="14" t="s">
        <v>77</v>
      </c>
      <c r="AY113" s="256" t="s">
        <v>115</v>
      </c>
    </row>
    <row r="114" s="2" customFormat="1" ht="16.5" customHeight="1">
      <c r="A114" s="38"/>
      <c r="B114" s="39"/>
      <c r="C114" s="257" t="s">
        <v>176</v>
      </c>
      <c r="D114" s="257" t="s">
        <v>135</v>
      </c>
      <c r="E114" s="258" t="s">
        <v>165</v>
      </c>
      <c r="F114" s="259" t="s">
        <v>166</v>
      </c>
      <c r="G114" s="260" t="s">
        <v>167</v>
      </c>
      <c r="H114" s="261">
        <v>14.119</v>
      </c>
      <c r="I114" s="262"/>
      <c r="J114" s="263">
        <f>ROUND(I114*H114,2)</f>
        <v>0</v>
      </c>
      <c r="K114" s="259" t="s">
        <v>121</v>
      </c>
      <c r="L114" s="264"/>
      <c r="M114" s="265" t="s">
        <v>19</v>
      </c>
      <c r="N114" s="266" t="s">
        <v>40</v>
      </c>
      <c r="O114" s="84"/>
      <c r="P114" s="227">
        <f>O114*H114</f>
        <v>0</v>
      </c>
      <c r="Q114" s="227">
        <v>0.20000000000000001</v>
      </c>
      <c r="R114" s="227">
        <f>Q114*H114</f>
        <v>2.8238000000000003</v>
      </c>
      <c r="S114" s="227">
        <v>0</v>
      </c>
      <c r="T114" s="228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29" t="s">
        <v>138</v>
      </c>
      <c r="AT114" s="229" t="s">
        <v>135</v>
      </c>
      <c r="AU114" s="229" t="s">
        <v>79</v>
      </c>
      <c r="AY114" s="17" t="s">
        <v>115</v>
      </c>
      <c r="BE114" s="230">
        <f>IF(N114="základní",J114,0)</f>
        <v>0</v>
      </c>
      <c r="BF114" s="230">
        <f>IF(N114="snížená",J114,0)</f>
        <v>0</v>
      </c>
      <c r="BG114" s="230">
        <f>IF(N114="zákl. přenesená",J114,0)</f>
        <v>0</v>
      </c>
      <c r="BH114" s="230">
        <f>IF(N114="sníž. přenesená",J114,0)</f>
        <v>0</v>
      </c>
      <c r="BI114" s="230">
        <f>IF(N114="nulová",J114,0)</f>
        <v>0</v>
      </c>
      <c r="BJ114" s="17" t="s">
        <v>77</v>
      </c>
      <c r="BK114" s="230">
        <f>ROUND(I114*H114,2)</f>
        <v>0</v>
      </c>
      <c r="BL114" s="17" t="s">
        <v>122</v>
      </c>
      <c r="BM114" s="229" t="s">
        <v>307</v>
      </c>
    </row>
    <row r="115" s="2" customFormat="1">
      <c r="A115" s="38"/>
      <c r="B115" s="39"/>
      <c r="C115" s="40"/>
      <c r="D115" s="231" t="s">
        <v>124</v>
      </c>
      <c r="E115" s="40"/>
      <c r="F115" s="232" t="s">
        <v>166</v>
      </c>
      <c r="G115" s="40"/>
      <c r="H115" s="40"/>
      <c r="I115" s="136"/>
      <c r="J115" s="40"/>
      <c r="K115" s="40"/>
      <c r="L115" s="44"/>
      <c r="M115" s="233"/>
      <c r="N115" s="234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124</v>
      </c>
      <c r="AU115" s="17" t="s">
        <v>79</v>
      </c>
    </row>
    <row r="116" s="13" customFormat="1">
      <c r="A116" s="13"/>
      <c r="B116" s="235"/>
      <c r="C116" s="236"/>
      <c r="D116" s="231" t="s">
        <v>126</v>
      </c>
      <c r="E116" s="237" t="s">
        <v>19</v>
      </c>
      <c r="F116" s="238" t="s">
        <v>308</v>
      </c>
      <c r="G116" s="236"/>
      <c r="H116" s="239">
        <v>14.119</v>
      </c>
      <c r="I116" s="240"/>
      <c r="J116" s="236"/>
      <c r="K116" s="236"/>
      <c r="L116" s="241"/>
      <c r="M116" s="242"/>
      <c r="N116" s="243"/>
      <c r="O116" s="243"/>
      <c r="P116" s="243"/>
      <c r="Q116" s="243"/>
      <c r="R116" s="243"/>
      <c r="S116" s="243"/>
      <c r="T116" s="244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5" t="s">
        <v>126</v>
      </c>
      <c r="AU116" s="245" t="s">
        <v>79</v>
      </c>
      <c r="AV116" s="13" t="s">
        <v>79</v>
      </c>
      <c r="AW116" s="13" t="s">
        <v>31</v>
      </c>
      <c r="AX116" s="13" t="s">
        <v>69</v>
      </c>
      <c r="AY116" s="245" t="s">
        <v>115</v>
      </c>
    </row>
    <row r="117" s="14" customFormat="1">
      <c r="A117" s="14"/>
      <c r="B117" s="246"/>
      <c r="C117" s="247"/>
      <c r="D117" s="231" t="s">
        <v>126</v>
      </c>
      <c r="E117" s="248" t="s">
        <v>19</v>
      </c>
      <c r="F117" s="249" t="s">
        <v>128</v>
      </c>
      <c r="G117" s="247"/>
      <c r="H117" s="250">
        <v>14.119</v>
      </c>
      <c r="I117" s="251"/>
      <c r="J117" s="247"/>
      <c r="K117" s="247"/>
      <c r="L117" s="252"/>
      <c r="M117" s="253"/>
      <c r="N117" s="254"/>
      <c r="O117" s="254"/>
      <c r="P117" s="254"/>
      <c r="Q117" s="254"/>
      <c r="R117" s="254"/>
      <c r="S117" s="254"/>
      <c r="T117" s="255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6" t="s">
        <v>126</v>
      </c>
      <c r="AU117" s="256" t="s">
        <v>79</v>
      </c>
      <c r="AV117" s="14" t="s">
        <v>122</v>
      </c>
      <c r="AW117" s="14" t="s">
        <v>31</v>
      </c>
      <c r="AX117" s="14" t="s">
        <v>77</v>
      </c>
      <c r="AY117" s="256" t="s">
        <v>115</v>
      </c>
    </row>
    <row r="118" s="2" customFormat="1" ht="16.5" customHeight="1">
      <c r="A118" s="38"/>
      <c r="B118" s="39"/>
      <c r="C118" s="218" t="s">
        <v>182</v>
      </c>
      <c r="D118" s="218" t="s">
        <v>117</v>
      </c>
      <c r="E118" s="219" t="s">
        <v>171</v>
      </c>
      <c r="F118" s="220" t="s">
        <v>172</v>
      </c>
      <c r="G118" s="221" t="s">
        <v>161</v>
      </c>
      <c r="H118" s="222">
        <v>58179</v>
      </c>
      <c r="I118" s="223"/>
      <c r="J118" s="224">
        <f>ROUND(I118*H118,2)</f>
        <v>0</v>
      </c>
      <c r="K118" s="220" t="s">
        <v>121</v>
      </c>
      <c r="L118" s="44"/>
      <c r="M118" s="225" t="s">
        <v>19</v>
      </c>
      <c r="N118" s="226" t="s">
        <v>40</v>
      </c>
      <c r="O118" s="84"/>
      <c r="P118" s="227">
        <f>O118*H118</f>
        <v>0</v>
      </c>
      <c r="Q118" s="227">
        <v>0</v>
      </c>
      <c r="R118" s="227">
        <f>Q118*H118</f>
        <v>0</v>
      </c>
      <c r="S118" s="227">
        <v>0</v>
      </c>
      <c r="T118" s="228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29" t="s">
        <v>122</v>
      </c>
      <c r="AT118" s="229" t="s">
        <v>117</v>
      </c>
      <c r="AU118" s="229" t="s">
        <v>79</v>
      </c>
      <c r="AY118" s="17" t="s">
        <v>115</v>
      </c>
      <c r="BE118" s="230">
        <f>IF(N118="základní",J118,0)</f>
        <v>0</v>
      </c>
      <c r="BF118" s="230">
        <f>IF(N118="snížená",J118,0)</f>
        <v>0</v>
      </c>
      <c r="BG118" s="230">
        <f>IF(N118="zákl. přenesená",J118,0)</f>
        <v>0</v>
      </c>
      <c r="BH118" s="230">
        <f>IF(N118="sníž. přenesená",J118,0)</f>
        <v>0</v>
      </c>
      <c r="BI118" s="230">
        <f>IF(N118="nulová",J118,0)</f>
        <v>0</v>
      </c>
      <c r="BJ118" s="17" t="s">
        <v>77</v>
      </c>
      <c r="BK118" s="230">
        <f>ROUND(I118*H118,2)</f>
        <v>0</v>
      </c>
      <c r="BL118" s="17" t="s">
        <v>122</v>
      </c>
      <c r="BM118" s="229" t="s">
        <v>309</v>
      </c>
    </row>
    <row r="119" s="2" customFormat="1">
      <c r="A119" s="38"/>
      <c r="B119" s="39"/>
      <c r="C119" s="40"/>
      <c r="D119" s="231" t="s">
        <v>124</v>
      </c>
      <c r="E119" s="40"/>
      <c r="F119" s="232" t="s">
        <v>174</v>
      </c>
      <c r="G119" s="40"/>
      <c r="H119" s="40"/>
      <c r="I119" s="136"/>
      <c r="J119" s="40"/>
      <c r="K119" s="40"/>
      <c r="L119" s="44"/>
      <c r="M119" s="233"/>
      <c r="N119" s="234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124</v>
      </c>
      <c r="AU119" s="17" t="s">
        <v>79</v>
      </c>
    </row>
    <row r="120" s="13" customFormat="1">
      <c r="A120" s="13"/>
      <c r="B120" s="235"/>
      <c r="C120" s="236"/>
      <c r="D120" s="231" t="s">
        <v>126</v>
      </c>
      <c r="E120" s="237" t="s">
        <v>19</v>
      </c>
      <c r="F120" s="238" t="s">
        <v>310</v>
      </c>
      <c r="G120" s="236"/>
      <c r="H120" s="239">
        <v>58179</v>
      </c>
      <c r="I120" s="240"/>
      <c r="J120" s="236"/>
      <c r="K120" s="236"/>
      <c r="L120" s="241"/>
      <c r="M120" s="242"/>
      <c r="N120" s="243"/>
      <c r="O120" s="243"/>
      <c r="P120" s="243"/>
      <c r="Q120" s="243"/>
      <c r="R120" s="243"/>
      <c r="S120" s="243"/>
      <c r="T120" s="244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5" t="s">
        <v>126</v>
      </c>
      <c r="AU120" s="245" t="s">
        <v>79</v>
      </c>
      <c r="AV120" s="13" t="s">
        <v>79</v>
      </c>
      <c r="AW120" s="13" t="s">
        <v>31</v>
      </c>
      <c r="AX120" s="13" t="s">
        <v>69</v>
      </c>
      <c r="AY120" s="245" t="s">
        <v>115</v>
      </c>
    </row>
    <row r="121" s="14" customFormat="1">
      <c r="A121" s="14"/>
      <c r="B121" s="246"/>
      <c r="C121" s="247"/>
      <c r="D121" s="231" t="s">
        <v>126</v>
      </c>
      <c r="E121" s="248" t="s">
        <v>19</v>
      </c>
      <c r="F121" s="249" t="s">
        <v>128</v>
      </c>
      <c r="G121" s="247"/>
      <c r="H121" s="250">
        <v>58179</v>
      </c>
      <c r="I121" s="251"/>
      <c r="J121" s="247"/>
      <c r="K121" s="247"/>
      <c r="L121" s="252"/>
      <c r="M121" s="253"/>
      <c r="N121" s="254"/>
      <c r="O121" s="254"/>
      <c r="P121" s="254"/>
      <c r="Q121" s="254"/>
      <c r="R121" s="254"/>
      <c r="S121" s="254"/>
      <c r="T121" s="255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6" t="s">
        <v>126</v>
      </c>
      <c r="AU121" s="256" t="s">
        <v>79</v>
      </c>
      <c r="AV121" s="14" t="s">
        <v>122</v>
      </c>
      <c r="AW121" s="14" t="s">
        <v>31</v>
      </c>
      <c r="AX121" s="14" t="s">
        <v>77</v>
      </c>
      <c r="AY121" s="256" t="s">
        <v>115</v>
      </c>
    </row>
    <row r="122" s="2" customFormat="1" ht="16.5" customHeight="1">
      <c r="A122" s="38"/>
      <c r="B122" s="39"/>
      <c r="C122" s="218" t="s">
        <v>188</v>
      </c>
      <c r="D122" s="218" t="s">
        <v>117</v>
      </c>
      <c r="E122" s="219" t="s">
        <v>195</v>
      </c>
      <c r="F122" s="220" t="s">
        <v>196</v>
      </c>
      <c r="G122" s="221" t="s">
        <v>120</v>
      </c>
      <c r="H122" s="222">
        <v>92</v>
      </c>
      <c r="I122" s="223"/>
      <c r="J122" s="224">
        <f>ROUND(I122*H122,2)</f>
        <v>0</v>
      </c>
      <c r="K122" s="220" t="s">
        <v>121</v>
      </c>
      <c r="L122" s="44"/>
      <c r="M122" s="225" t="s">
        <v>19</v>
      </c>
      <c r="N122" s="226" t="s">
        <v>40</v>
      </c>
      <c r="O122" s="84"/>
      <c r="P122" s="227">
        <f>O122*H122</f>
        <v>0</v>
      </c>
      <c r="Q122" s="227">
        <v>0</v>
      </c>
      <c r="R122" s="227">
        <f>Q122*H122</f>
        <v>0</v>
      </c>
      <c r="S122" s="227">
        <v>0</v>
      </c>
      <c r="T122" s="228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9" t="s">
        <v>122</v>
      </c>
      <c r="AT122" s="229" t="s">
        <v>117</v>
      </c>
      <c r="AU122" s="229" t="s">
        <v>79</v>
      </c>
      <c r="AY122" s="17" t="s">
        <v>115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17" t="s">
        <v>77</v>
      </c>
      <c r="BK122" s="230">
        <f>ROUND(I122*H122,2)</f>
        <v>0</v>
      </c>
      <c r="BL122" s="17" t="s">
        <v>122</v>
      </c>
      <c r="BM122" s="229" t="s">
        <v>311</v>
      </c>
    </row>
    <row r="123" s="2" customFormat="1">
      <c r="A123" s="38"/>
      <c r="B123" s="39"/>
      <c r="C123" s="40"/>
      <c r="D123" s="231" t="s">
        <v>124</v>
      </c>
      <c r="E123" s="40"/>
      <c r="F123" s="232" t="s">
        <v>198</v>
      </c>
      <c r="G123" s="40"/>
      <c r="H123" s="40"/>
      <c r="I123" s="136"/>
      <c r="J123" s="40"/>
      <c r="K123" s="40"/>
      <c r="L123" s="44"/>
      <c r="M123" s="233"/>
      <c r="N123" s="234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124</v>
      </c>
      <c r="AU123" s="17" t="s">
        <v>79</v>
      </c>
    </row>
    <row r="124" s="13" customFormat="1">
      <c r="A124" s="13"/>
      <c r="B124" s="235"/>
      <c r="C124" s="236"/>
      <c r="D124" s="231" t="s">
        <v>126</v>
      </c>
      <c r="E124" s="237" t="s">
        <v>19</v>
      </c>
      <c r="F124" s="238" t="s">
        <v>312</v>
      </c>
      <c r="G124" s="236"/>
      <c r="H124" s="239">
        <v>92</v>
      </c>
      <c r="I124" s="240"/>
      <c r="J124" s="236"/>
      <c r="K124" s="236"/>
      <c r="L124" s="241"/>
      <c r="M124" s="242"/>
      <c r="N124" s="243"/>
      <c r="O124" s="243"/>
      <c r="P124" s="243"/>
      <c r="Q124" s="243"/>
      <c r="R124" s="243"/>
      <c r="S124" s="243"/>
      <c r="T124" s="244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5" t="s">
        <v>126</v>
      </c>
      <c r="AU124" s="245" t="s">
        <v>79</v>
      </c>
      <c r="AV124" s="13" t="s">
        <v>79</v>
      </c>
      <c r="AW124" s="13" t="s">
        <v>31</v>
      </c>
      <c r="AX124" s="13" t="s">
        <v>69</v>
      </c>
      <c r="AY124" s="245" t="s">
        <v>115</v>
      </c>
    </row>
    <row r="125" s="14" customFormat="1">
      <c r="A125" s="14"/>
      <c r="B125" s="246"/>
      <c r="C125" s="247"/>
      <c r="D125" s="231" t="s">
        <v>126</v>
      </c>
      <c r="E125" s="248" t="s">
        <v>19</v>
      </c>
      <c r="F125" s="249" t="s">
        <v>128</v>
      </c>
      <c r="G125" s="247"/>
      <c r="H125" s="250">
        <v>92</v>
      </c>
      <c r="I125" s="251"/>
      <c r="J125" s="247"/>
      <c r="K125" s="247"/>
      <c r="L125" s="252"/>
      <c r="M125" s="253"/>
      <c r="N125" s="254"/>
      <c r="O125" s="254"/>
      <c r="P125" s="254"/>
      <c r="Q125" s="254"/>
      <c r="R125" s="254"/>
      <c r="S125" s="254"/>
      <c r="T125" s="255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6" t="s">
        <v>126</v>
      </c>
      <c r="AU125" s="256" t="s">
        <v>79</v>
      </c>
      <c r="AV125" s="14" t="s">
        <v>122</v>
      </c>
      <c r="AW125" s="14" t="s">
        <v>31</v>
      </c>
      <c r="AX125" s="14" t="s">
        <v>77</v>
      </c>
      <c r="AY125" s="256" t="s">
        <v>115</v>
      </c>
    </row>
    <row r="126" s="2" customFormat="1" ht="16.5" customHeight="1">
      <c r="A126" s="38"/>
      <c r="B126" s="39"/>
      <c r="C126" s="218" t="s">
        <v>194</v>
      </c>
      <c r="D126" s="218" t="s">
        <v>117</v>
      </c>
      <c r="E126" s="219" t="s">
        <v>183</v>
      </c>
      <c r="F126" s="220" t="s">
        <v>184</v>
      </c>
      <c r="G126" s="221" t="s">
        <v>120</v>
      </c>
      <c r="H126" s="222">
        <v>1217</v>
      </c>
      <c r="I126" s="223"/>
      <c r="J126" s="224">
        <f>ROUND(I126*H126,2)</f>
        <v>0</v>
      </c>
      <c r="K126" s="220" t="s">
        <v>121</v>
      </c>
      <c r="L126" s="44"/>
      <c r="M126" s="225" t="s">
        <v>19</v>
      </c>
      <c r="N126" s="226" t="s">
        <v>40</v>
      </c>
      <c r="O126" s="84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9" t="s">
        <v>122</v>
      </c>
      <c r="AT126" s="229" t="s">
        <v>117</v>
      </c>
      <c r="AU126" s="229" t="s">
        <v>79</v>
      </c>
      <c r="AY126" s="17" t="s">
        <v>115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77</v>
      </c>
      <c r="BK126" s="230">
        <f>ROUND(I126*H126,2)</f>
        <v>0</v>
      </c>
      <c r="BL126" s="17" t="s">
        <v>122</v>
      </c>
      <c r="BM126" s="229" t="s">
        <v>313</v>
      </c>
    </row>
    <row r="127" s="2" customFormat="1">
      <c r="A127" s="38"/>
      <c r="B127" s="39"/>
      <c r="C127" s="40"/>
      <c r="D127" s="231" t="s">
        <v>124</v>
      </c>
      <c r="E127" s="40"/>
      <c r="F127" s="232" t="s">
        <v>186</v>
      </c>
      <c r="G127" s="40"/>
      <c r="H127" s="40"/>
      <c r="I127" s="136"/>
      <c r="J127" s="40"/>
      <c r="K127" s="40"/>
      <c r="L127" s="44"/>
      <c r="M127" s="233"/>
      <c r="N127" s="234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124</v>
      </c>
      <c r="AU127" s="17" t="s">
        <v>79</v>
      </c>
    </row>
    <row r="128" s="13" customFormat="1">
      <c r="A128" s="13"/>
      <c r="B128" s="235"/>
      <c r="C128" s="236"/>
      <c r="D128" s="231" t="s">
        <v>126</v>
      </c>
      <c r="E128" s="237" t="s">
        <v>19</v>
      </c>
      <c r="F128" s="238" t="s">
        <v>314</v>
      </c>
      <c r="G128" s="236"/>
      <c r="H128" s="239">
        <v>1217</v>
      </c>
      <c r="I128" s="240"/>
      <c r="J128" s="236"/>
      <c r="K128" s="236"/>
      <c r="L128" s="241"/>
      <c r="M128" s="242"/>
      <c r="N128" s="243"/>
      <c r="O128" s="243"/>
      <c r="P128" s="243"/>
      <c r="Q128" s="243"/>
      <c r="R128" s="243"/>
      <c r="S128" s="243"/>
      <c r="T128" s="244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5" t="s">
        <v>126</v>
      </c>
      <c r="AU128" s="245" t="s">
        <v>79</v>
      </c>
      <c r="AV128" s="13" t="s">
        <v>79</v>
      </c>
      <c r="AW128" s="13" t="s">
        <v>31</v>
      </c>
      <c r="AX128" s="13" t="s">
        <v>69</v>
      </c>
      <c r="AY128" s="245" t="s">
        <v>115</v>
      </c>
    </row>
    <row r="129" s="14" customFormat="1">
      <c r="A129" s="14"/>
      <c r="B129" s="246"/>
      <c r="C129" s="247"/>
      <c r="D129" s="231" t="s">
        <v>126</v>
      </c>
      <c r="E129" s="248" t="s">
        <v>19</v>
      </c>
      <c r="F129" s="249" t="s">
        <v>128</v>
      </c>
      <c r="G129" s="247"/>
      <c r="H129" s="250">
        <v>1217</v>
      </c>
      <c r="I129" s="251"/>
      <c r="J129" s="247"/>
      <c r="K129" s="247"/>
      <c r="L129" s="252"/>
      <c r="M129" s="253"/>
      <c r="N129" s="254"/>
      <c r="O129" s="254"/>
      <c r="P129" s="254"/>
      <c r="Q129" s="254"/>
      <c r="R129" s="254"/>
      <c r="S129" s="254"/>
      <c r="T129" s="255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6" t="s">
        <v>126</v>
      </c>
      <c r="AU129" s="256" t="s">
        <v>79</v>
      </c>
      <c r="AV129" s="14" t="s">
        <v>122</v>
      </c>
      <c r="AW129" s="14" t="s">
        <v>31</v>
      </c>
      <c r="AX129" s="14" t="s">
        <v>77</v>
      </c>
      <c r="AY129" s="256" t="s">
        <v>115</v>
      </c>
    </row>
    <row r="130" s="2" customFormat="1" ht="16.5" customHeight="1">
      <c r="A130" s="38"/>
      <c r="B130" s="39"/>
      <c r="C130" s="257" t="s">
        <v>200</v>
      </c>
      <c r="D130" s="257" t="s">
        <v>135</v>
      </c>
      <c r="E130" s="258" t="s">
        <v>189</v>
      </c>
      <c r="F130" s="259" t="s">
        <v>190</v>
      </c>
      <c r="G130" s="260" t="s">
        <v>191</v>
      </c>
      <c r="H130" s="261">
        <v>24.34</v>
      </c>
      <c r="I130" s="262"/>
      <c r="J130" s="263">
        <f>ROUND(I130*H130,2)</f>
        <v>0</v>
      </c>
      <c r="K130" s="259" t="s">
        <v>121</v>
      </c>
      <c r="L130" s="264"/>
      <c r="M130" s="265" t="s">
        <v>19</v>
      </c>
      <c r="N130" s="266" t="s">
        <v>40</v>
      </c>
      <c r="O130" s="84"/>
      <c r="P130" s="227">
        <f>O130*H130</f>
        <v>0</v>
      </c>
      <c r="Q130" s="227">
        <v>0.001</v>
      </c>
      <c r="R130" s="227">
        <f>Q130*H130</f>
        <v>0.024340000000000001</v>
      </c>
      <c r="S130" s="227">
        <v>0</v>
      </c>
      <c r="T130" s="22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138</v>
      </c>
      <c r="AT130" s="229" t="s">
        <v>135</v>
      </c>
      <c r="AU130" s="229" t="s">
        <v>79</v>
      </c>
      <c r="AY130" s="17" t="s">
        <v>115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77</v>
      </c>
      <c r="BK130" s="230">
        <f>ROUND(I130*H130,2)</f>
        <v>0</v>
      </c>
      <c r="BL130" s="17" t="s">
        <v>122</v>
      </c>
      <c r="BM130" s="229" t="s">
        <v>315</v>
      </c>
    </row>
    <row r="131" s="2" customFormat="1">
      <c r="A131" s="38"/>
      <c r="B131" s="39"/>
      <c r="C131" s="40"/>
      <c r="D131" s="231" t="s">
        <v>124</v>
      </c>
      <c r="E131" s="40"/>
      <c r="F131" s="232" t="s">
        <v>190</v>
      </c>
      <c r="G131" s="40"/>
      <c r="H131" s="40"/>
      <c r="I131" s="136"/>
      <c r="J131" s="40"/>
      <c r="K131" s="40"/>
      <c r="L131" s="44"/>
      <c r="M131" s="233"/>
      <c r="N131" s="234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124</v>
      </c>
      <c r="AU131" s="17" t="s">
        <v>79</v>
      </c>
    </row>
    <row r="132" s="13" customFormat="1">
      <c r="A132" s="13"/>
      <c r="B132" s="235"/>
      <c r="C132" s="236"/>
      <c r="D132" s="231" t="s">
        <v>126</v>
      </c>
      <c r="E132" s="237" t="s">
        <v>19</v>
      </c>
      <c r="F132" s="238" t="s">
        <v>316</v>
      </c>
      <c r="G132" s="236"/>
      <c r="H132" s="239">
        <v>24.34</v>
      </c>
      <c r="I132" s="240"/>
      <c r="J132" s="236"/>
      <c r="K132" s="236"/>
      <c r="L132" s="241"/>
      <c r="M132" s="242"/>
      <c r="N132" s="243"/>
      <c r="O132" s="243"/>
      <c r="P132" s="243"/>
      <c r="Q132" s="243"/>
      <c r="R132" s="243"/>
      <c r="S132" s="243"/>
      <c r="T132" s="24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5" t="s">
        <v>126</v>
      </c>
      <c r="AU132" s="245" t="s">
        <v>79</v>
      </c>
      <c r="AV132" s="13" t="s">
        <v>79</v>
      </c>
      <c r="AW132" s="13" t="s">
        <v>31</v>
      </c>
      <c r="AX132" s="13" t="s">
        <v>69</v>
      </c>
      <c r="AY132" s="245" t="s">
        <v>115</v>
      </c>
    </row>
    <row r="133" s="14" customFormat="1">
      <c r="A133" s="14"/>
      <c r="B133" s="246"/>
      <c r="C133" s="247"/>
      <c r="D133" s="231" t="s">
        <v>126</v>
      </c>
      <c r="E133" s="248" t="s">
        <v>19</v>
      </c>
      <c r="F133" s="249" t="s">
        <v>128</v>
      </c>
      <c r="G133" s="247"/>
      <c r="H133" s="250">
        <v>24.34</v>
      </c>
      <c r="I133" s="251"/>
      <c r="J133" s="247"/>
      <c r="K133" s="247"/>
      <c r="L133" s="252"/>
      <c r="M133" s="253"/>
      <c r="N133" s="254"/>
      <c r="O133" s="254"/>
      <c r="P133" s="254"/>
      <c r="Q133" s="254"/>
      <c r="R133" s="254"/>
      <c r="S133" s="254"/>
      <c r="T133" s="255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6" t="s">
        <v>126</v>
      </c>
      <c r="AU133" s="256" t="s">
        <v>79</v>
      </c>
      <c r="AV133" s="14" t="s">
        <v>122</v>
      </c>
      <c r="AW133" s="14" t="s">
        <v>31</v>
      </c>
      <c r="AX133" s="14" t="s">
        <v>77</v>
      </c>
      <c r="AY133" s="256" t="s">
        <v>115</v>
      </c>
    </row>
    <row r="134" s="2" customFormat="1" ht="16.5" customHeight="1">
      <c r="A134" s="38"/>
      <c r="B134" s="39"/>
      <c r="C134" s="218" t="s">
        <v>8</v>
      </c>
      <c r="D134" s="218" t="s">
        <v>117</v>
      </c>
      <c r="E134" s="219" t="s">
        <v>201</v>
      </c>
      <c r="F134" s="220" t="s">
        <v>202</v>
      </c>
      <c r="G134" s="221" t="s">
        <v>120</v>
      </c>
      <c r="H134" s="222">
        <v>2434</v>
      </c>
      <c r="I134" s="223"/>
      <c r="J134" s="224">
        <f>ROUND(I134*H134,2)</f>
        <v>0</v>
      </c>
      <c r="K134" s="220" t="s">
        <v>19</v>
      </c>
      <c r="L134" s="44"/>
      <c r="M134" s="225" t="s">
        <v>19</v>
      </c>
      <c r="N134" s="226" t="s">
        <v>40</v>
      </c>
      <c r="O134" s="84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122</v>
      </c>
      <c r="AT134" s="229" t="s">
        <v>117</v>
      </c>
      <c r="AU134" s="229" t="s">
        <v>79</v>
      </c>
      <c r="AY134" s="17" t="s">
        <v>115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77</v>
      </c>
      <c r="BK134" s="230">
        <f>ROUND(I134*H134,2)</f>
        <v>0</v>
      </c>
      <c r="BL134" s="17" t="s">
        <v>122</v>
      </c>
      <c r="BM134" s="229" t="s">
        <v>317</v>
      </c>
    </row>
    <row r="135" s="2" customFormat="1">
      <c r="A135" s="38"/>
      <c r="B135" s="39"/>
      <c r="C135" s="40"/>
      <c r="D135" s="231" t="s">
        <v>124</v>
      </c>
      <c r="E135" s="40"/>
      <c r="F135" s="232" t="s">
        <v>204</v>
      </c>
      <c r="G135" s="40"/>
      <c r="H135" s="40"/>
      <c r="I135" s="136"/>
      <c r="J135" s="40"/>
      <c r="K135" s="40"/>
      <c r="L135" s="44"/>
      <c r="M135" s="233"/>
      <c r="N135" s="234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124</v>
      </c>
      <c r="AU135" s="17" t="s">
        <v>79</v>
      </c>
    </row>
    <row r="136" s="13" customFormat="1">
      <c r="A136" s="13"/>
      <c r="B136" s="235"/>
      <c r="C136" s="236"/>
      <c r="D136" s="231" t="s">
        <v>126</v>
      </c>
      <c r="E136" s="237" t="s">
        <v>19</v>
      </c>
      <c r="F136" s="238" t="s">
        <v>318</v>
      </c>
      <c r="G136" s="236"/>
      <c r="H136" s="239">
        <v>2434</v>
      </c>
      <c r="I136" s="240"/>
      <c r="J136" s="236"/>
      <c r="K136" s="236"/>
      <c r="L136" s="241"/>
      <c r="M136" s="242"/>
      <c r="N136" s="243"/>
      <c r="O136" s="243"/>
      <c r="P136" s="243"/>
      <c r="Q136" s="243"/>
      <c r="R136" s="243"/>
      <c r="S136" s="243"/>
      <c r="T136" s="24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5" t="s">
        <v>126</v>
      </c>
      <c r="AU136" s="245" t="s">
        <v>79</v>
      </c>
      <c r="AV136" s="13" t="s">
        <v>79</v>
      </c>
      <c r="AW136" s="13" t="s">
        <v>31</v>
      </c>
      <c r="AX136" s="13" t="s">
        <v>69</v>
      </c>
      <c r="AY136" s="245" t="s">
        <v>115</v>
      </c>
    </row>
    <row r="137" s="14" customFormat="1">
      <c r="A137" s="14"/>
      <c r="B137" s="246"/>
      <c r="C137" s="247"/>
      <c r="D137" s="231" t="s">
        <v>126</v>
      </c>
      <c r="E137" s="248" t="s">
        <v>19</v>
      </c>
      <c r="F137" s="249" t="s">
        <v>128</v>
      </c>
      <c r="G137" s="247"/>
      <c r="H137" s="250">
        <v>2434</v>
      </c>
      <c r="I137" s="251"/>
      <c r="J137" s="247"/>
      <c r="K137" s="247"/>
      <c r="L137" s="252"/>
      <c r="M137" s="253"/>
      <c r="N137" s="254"/>
      <c r="O137" s="254"/>
      <c r="P137" s="254"/>
      <c r="Q137" s="254"/>
      <c r="R137" s="254"/>
      <c r="S137" s="254"/>
      <c r="T137" s="255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6" t="s">
        <v>126</v>
      </c>
      <c r="AU137" s="256" t="s">
        <v>79</v>
      </c>
      <c r="AV137" s="14" t="s">
        <v>122</v>
      </c>
      <c r="AW137" s="14" t="s">
        <v>31</v>
      </c>
      <c r="AX137" s="14" t="s">
        <v>77</v>
      </c>
      <c r="AY137" s="256" t="s">
        <v>115</v>
      </c>
    </row>
    <row r="138" s="2" customFormat="1" ht="16.5" customHeight="1">
      <c r="A138" s="38"/>
      <c r="B138" s="39"/>
      <c r="C138" s="218" t="s">
        <v>211</v>
      </c>
      <c r="D138" s="218" t="s">
        <v>117</v>
      </c>
      <c r="E138" s="219" t="s">
        <v>206</v>
      </c>
      <c r="F138" s="220" t="s">
        <v>207</v>
      </c>
      <c r="G138" s="221" t="s">
        <v>167</v>
      </c>
      <c r="H138" s="222">
        <v>956.66999999999996</v>
      </c>
      <c r="I138" s="223"/>
      <c r="J138" s="224">
        <f>ROUND(I138*H138,2)</f>
        <v>0</v>
      </c>
      <c r="K138" s="220" t="s">
        <v>19</v>
      </c>
      <c r="L138" s="44"/>
      <c r="M138" s="225" t="s">
        <v>19</v>
      </c>
      <c r="N138" s="226" t="s">
        <v>40</v>
      </c>
      <c r="O138" s="84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122</v>
      </c>
      <c r="AT138" s="229" t="s">
        <v>117</v>
      </c>
      <c r="AU138" s="229" t="s">
        <v>79</v>
      </c>
      <c r="AY138" s="17" t="s">
        <v>115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77</v>
      </c>
      <c r="BK138" s="230">
        <f>ROUND(I138*H138,2)</f>
        <v>0</v>
      </c>
      <c r="BL138" s="17" t="s">
        <v>122</v>
      </c>
      <c r="BM138" s="229" t="s">
        <v>319</v>
      </c>
    </row>
    <row r="139" s="2" customFormat="1">
      <c r="A139" s="38"/>
      <c r="B139" s="39"/>
      <c r="C139" s="40"/>
      <c r="D139" s="231" t="s">
        <v>124</v>
      </c>
      <c r="E139" s="40"/>
      <c r="F139" s="232" t="s">
        <v>209</v>
      </c>
      <c r="G139" s="40"/>
      <c r="H139" s="40"/>
      <c r="I139" s="136"/>
      <c r="J139" s="40"/>
      <c r="K139" s="40"/>
      <c r="L139" s="44"/>
      <c r="M139" s="233"/>
      <c r="N139" s="234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124</v>
      </c>
      <c r="AU139" s="17" t="s">
        <v>79</v>
      </c>
    </row>
    <row r="140" s="13" customFormat="1">
      <c r="A140" s="13"/>
      <c r="B140" s="235"/>
      <c r="C140" s="236"/>
      <c r="D140" s="231" t="s">
        <v>126</v>
      </c>
      <c r="E140" s="237" t="s">
        <v>19</v>
      </c>
      <c r="F140" s="238" t="s">
        <v>320</v>
      </c>
      <c r="G140" s="236"/>
      <c r="H140" s="239">
        <v>956.66999999999996</v>
      </c>
      <c r="I140" s="240"/>
      <c r="J140" s="236"/>
      <c r="K140" s="236"/>
      <c r="L140" s="241"/>
      <c r="M140" s="242"/>
      <c r="N140" s="243"/>
      <c r="O140" s="243"/>
      <c r="P140" s="243"/>
      <c r="Q140" s="243"/>
      <c r="R140" s="243"/>
      <c r="S140" s="243"/>
      <c r="T140" s="24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5" t="s">
        <v>126</v>
      </c>
      <c r="AU140" s="245" t="s">
        <v>79</v>
      </c>
      <c r="AV140" s="13" t="s">
        <v>79</v>
      </c>
      <c r="AW140" s="13" t="s">
        <v>31</v>
      </c>
      <c r="AX140" s="13" t="s">
        <v>69</v>
      </c>
      <c r="AY140" s="245" t="s">
        <v>115</v>
      </c>
    </row>
    <row r="141" s="14" customFormat="1">
      <c r="A141" s="14"/>
      <c r="B141" s="246"/>
      <c r="C141" s="247"/>
      <c r="D141" s="231" t="s">
        <v>126</v>
      </c>
      <c r="E141" s="248" t="s">
        <v>19</v>
      </c>
      <c r="F141" s="249" t="s">
        <v>128</v>
      </c>
      <c r="G141" s="247"/>
      <c r="H141" s="250">
        <v>956.66999999999996</v>
      </c>
      <c r="I141" s="251"/>
      <c r="J141" s="247"/>
      <c r="K141" s="247"/>
      <c r="L141" s="252"/>
      <c r="M141" s="253"/>
      <c r="N141" s="254"/>
      <c r="O141" s="254"/>
      <c r="P141" s="254"/>
      <c r="Q141" s="254"/>
      <c r="R141" s="254"/>
      <c r="S141" s="254"/>
      <c r="T141" s="255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6" t="s">
        <v>126</v>
      </c>
      <c r="AU141" s="256" t="s">
        <v>79</v>
      </c>
      <c r="AV141" s="14" t="s">
        <v>122</v>
      </c>
      <c r="AW141" s="14" t="s">
        <v>31</v>
      </c>
      <c r="AX141" s="14" t="s">
        <v>77</v>
      </c>
      <c r="AY141" s="256" t="s">
        <v>115</v>
      </c>
    </row>
    <row r="142" s="2" customFormat="1" ht="16.5" customHeight="1">
      <c r="A142" s="38"/>
      <c r="B142" s="39"/>
      <c r="C142" s="218" t="s">
        <v>217</v>
      </c>
      <c r="D142" s="218" t="s">
        <v>117</v>
      </c>
      <c r="E142" s="219" t="s">
        <v>212</v>
      </c>
      <c r="F142" s="220" t="s">
        <v>213</v>
      </c>
      <c r="G142" s="221" t="s">
        <v>167</v>
      </c>
      <c r="H142" s="222">
        <v>956.66999999999996</v>
      </c>
      <c r="I142" s="223"/>
      <c r="J142" s="224">
        <f>ROUND(I142*H142,2)</f>
        <v>0</v>
      </c>
      <c r="K142" s="220" t="s">
        <v>121</v>
      </c>
      <c r="L142" s="44"/>
      <c r="M142" s="225" t="s">
        <v>19</v>
      </c>
      <c r="N142" s="226" t="s">
        <v>40</v>
      </c>
      <c r="O142" s="84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122</v>
      </c>
      <c r="AT142" s="229" t="s">
        <v>117</v>
      </c>
      <c r="AU142" s="229" t="s">
        <v>79</v>
      </c>
      <c r="AY142" s="17" t="s">
        <v>115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77</v>
      </c>
      <c r="BK142" s="230">
        <f>ROUND(I142*H142,2)</f>
        <v>0</v>
      </c>
      <c r="BL142" s="17" t="s">
        <v>122</v>
      </c>
      <c r="BM142" s="229" t="s">
        <v>321</v>
      </c>
    </row>
    <row r="143" s="2" customFormat="1">
      <c r="A143" s="38"/>
      <c r="B143" s="39"/>
      <c r="C143" s="40"/>
      <c r="D143" s="231" t="s">
        <v>124</v>
      </c>
      <c r="E143" s="40"/>
      <c r="F143" s="232" t="s">
        <v>215</v>
      </c>
      <c r="G143" s="40"/>
      <c r="H143" s="40"/>
      <c r="I143" s="136"/>
      <c r="J143" s="40"/>
      <c r="K143" s="40"/>
      <c r="L143" s="44"/>
      <c r="M143" s="233"/>
      <c r="N143" s="234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124</v>
      </c>
      <c r="AU143" s="17" t="s">
        <v>79</v>
      </c>
    </row>
    <row r="144" s="13" customFormat="1">
      <c r="A144" s="13"/>
      <c r="B144" s="235"/>
      <c r="C144" s="236"/>
      <c r="D144" s="231" t="s">
        <v>126</v>
      </c>
      <c r="E144" s="237" t="s">
        <v>19</v>
      </c>
      <c r="F144" s="238" t="s">
        <v>320</v>
      </c>
      <c r="G144" s="236"/>
      <c r="H144" s="239">
        <v>956.66999999999996</v>
      </c>
      <c r="I144" s="240"/>
      <c r="J144" s="236"/>
      <c r="K144" s="236"/>
      <c r="L144" s="241"/>
      <c r="M144" s="242"/>
      <c r="N144" s="243"/>
      <c r="O144" s="243"/>
      <c r="P144" s="243"/>
      <c r="Q144" s="243"/>
      <c r="R144" s="243"/>
      <c r="S144" s="243"/>
      <c r="T144" s="24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5" t="s">
        <v>126</v>
      </c>
      <c r="AU144" s="245" t="s">
        <v>79</v>
      </c>
      <c r="AV144" s="13" t="s">
        <v>79</v>
      </c>
      <c r="AW144" s="13" t="s">
        <v>31</v>
      </c>
      <c r="AX144" s="13" t="s">
        <v>69</v>
      </c>
      <c r="AY144" s="245" t="s">
        <v>115</v>
      </c>
    </row>
    <row r="145" s="14" customFormat="1">
      <c r="A145" s="14"/>
      <c r="B145" s="246"/>
      <c r="C145" s="247"/>
      <c r="D145" s="231" t="s">
        <v>126</v>
      </c>
      <c r="E145" s="248" t="s">
        <v>19</v>
      </c>
      <c r="F145" s="249" t="s">
        <v>128</v>
      </c>
      <c r="G145" s="247"/>
      <c r="H145" s="250">
        <v>956.66999999999996</v>
      </c>
      <c r="I145" s="251"/>
      <c r="J145" s="247"/>
      <c r="K145" s="247"/>
      <c r="L145" s="252"/>
      <c r="M145" s="253"/>
      <c r="N145" s="254"/>
      <c r="O145" s="254"/>
      <c r="P145" s="254"/>
      <c r="Q145" s="254"/>
      <c r="R145" s="254"/>
      <c r="S145" s="254"/>
      <c r="T145" s="255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6" t="s">
        <v>126</v>
      </c>
      <c r="AU145" s="256" t="s">
        <v>79</v>
      </c>
      <c r="AV145" s="14" t="s">
        <v>122</v>
      </c>
      <c r="AW145" s="14" t="s">
        <v>31</v>
      </c>
      <c r="AX145" s="14" t="s">
        <v>77</v>
      </c>
      <c r="AY145" s="256" t="s">
        <v>115</v>
      </c>
    </row>
    <row r="146" s="12" customFormat="1" ht="22.8" customHeight="1">
      <c r="A146" s="12"/>
      <c r="B146" s="202"/>
      <c r="C146" s="203"/>
      <c r="D146" s="204" t="s">
        <v>68</v>
      </c>
      <c r="E146" s="216" t="s">
        <v>134</v>
      </c>
      <c r="F146" s="216" t="s">
        <v>216</v>
      </c>
      <c r="G146" s="203"/>
      <c r="H146" s="203"/>
      <c r="I146" s="206"/>
      <c r="J146" s="217">
        <f>BK146</f>
        <v>0</v>
      </c>
      <c r="K146" s="203"/>
      <c r="L146" s="208"/>
      <c r="M146" s="209"/>
      <c r="N146" s="210"/>
      <c r="O146" s="210"/>
      <c r="P146" s="211">
        <f>SUM(P147:P150)</f>
        <v>0</v>
      </c>
      <c r="Q146" s="210"/>
      <c r="R146" s="211">
        <f>SUM(R147:R150)</f>
        <v>0.26784000000000002</v>
      </c>
      <c r="S146" s="210"/>
      <c r="T146" s="212">
        <f>SUM(T147:T150)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3" t="s">
        <v>77</v>
      </c>
      <c r="AT146" s="214" t="s">
        <v>68</v>
      </c>
      <c r="AU146" s="214" t="s">
        <v>77</v>
      </c>
      <c r="AY146" s="213" t="s">
        <v>115</v>
      </c>
      <c r="BK146" s="215">
        <f>SUM(BK147:BK150)</f>
        <v>0</v>
      </c>
    </row>
    <row r="147" s="2" customFormat="1" ht="16.5" customHeight="1">
      <c r="A147" s="38"/>
      <c r="B147" s="39"/>
      <c r="C147" s="218" t="s">
        <v>225</v>
      </c>
      <c r="D147" s="218" t="s">
        <v>117</v>
      </c>
      <c r="E147" s="219" t="s">
        <v>218</v>
      </c>
      <c r="F147" s="220" t="s">
        <v>219</v>
      </c>
      <c r="G147" s="221" t="s">
        <v>143</v>
      </c>
      <c r="H147" s="222">
        <v>43.200000000000003</v>
      </c>
      <c r="I147" s="223"/>
      <c r="J147" s="224">
        <f>ROUND(I147*H147,2)</f>
        <v>0</v>
      </c>
      <c r="K147" s="220" t="s">
        <v>121</v>
      </c>
      <c r="L147" s="44"/>
      <c r="M147" s="225" t="s">
        <v>19</v>
      </c>
      <c r="N147" s="226" t="s">
        <v>40</v>
      </c>
      <c r="O147" s="84"/>
      <c r="P147" s="227">
        <f>O147*H147</f>
        <v>0</v>
      </c>
      <c r="Q147" s="227">
        <v>0.0061999999999999998</v>
      </c>
      <c r="R147" s="227">
        <f>Q147*H147</f>
        <v>0.26784000000000002</v>
      </c>
      <c r="S147" s="227">
        <v>0</v>
      </c>
      <c r="T147" s="22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9" t="s">
        <v>122</v>
      </c>
      <c r="AT147" s="229" t="s">
        <v>117</v>
      </c>
      <c r="AU147" s="229" t="s">
        <v>79</v>
      </c>
      <c r="AY147" s="17" t="s">
        <v>115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7" t="s">
        <v>77</v>
      </c>
      <c r="BK147" s="230">
        <f>ROUND(I147*H147,2)</f>
        <v>0</v>
      </c>
      <c r="BL147" s="17" t="s">
        <v>122</v>
      </c>
      <c r="BM147" s="229" t="s">
        <v>322</v>
      </c>
    </row>
    <row r="148" s="2" customFormat="1">
      <c r="A148" s="38"/>
      <c r="B148" s="39"/>
      <c r="C148" s="40"/>
      <c r="D148" s="231" t="s">
        <v>124</v>
      </c>
      <c r="E148" s="40"/>
      <c r="F148" s="232" t="s">
        <v>221</v>
      </c>
      <c r="G148" s="40"/>
      <c r="H148" s="40"/>
      <c r="I148" s="136"/>
      <c r="J148" s="40"/>
      <c r="K148" s="40"/>
      <c r="L148" s="44"/>
      <c r="M148" s="233"/>
      <c r="N148" s="234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124</v>
      </c>
      <c r="AU148" s="17" t="s">
        <v>79</v>
      </c>
    </row>
    <row r="149" s="13" customFormat="1">
      <c r="A149" s="13"/>
      <c r="B149" s="235"/>
      <c r="C149" s="236"/>
      <c r="D149" s="231" t="s">
        <v>126</v>
      </c>
      <c r="E149" s="237" t="s">
        <v>19</v>
      </c>
      <c r="F149" s="238" t="s">
        <v>323</v>
      </c>
      <c r="G149" s="236"/>
      <c r="H149" s="239">
        <v>43.200000000000003</v>
      </c>
      <c r="I149" s="240"/>
      <c r="J149" s="236"/>
      <c r="K149" s="236"/>
      <c r="L149" s="241"/>
      <c r="M149" s="242"/>
      <c r="N149" s="243"/>
      <c r="O149" s="243"/>
      <c r="P149" s="243"/>
      <c r="Q149" s="243"/>
      <c r="R149" s="243"/>
      <c r="S149" s="243"/>
      <c r="T149" s="24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5" t="s">
        <v>126</v>
      </c>
      <c r="AU149" s="245" t="s">
        <v>79</v>
      </c>
      <c r="AV149" s="13" t="s">
        <v>79</v>
      </c>
      <c r="AW149" s="13" t="s">
        <v>31</v>
      </c>
      <c r="AX149" s="13" t="s">
        <v>69</v>
      </c>
      <c r="AY149" s="245" t="s">
        <v>115</v>
      </c>
    </row>
    <row r="150" s="14" customFormat="1">
      <c r="A150" s="14"/>
      <c r="B150" s="246"/>
      <c r="C150" s="247"/>
      <c r="D150" s="231" t="s">
        <v>126</v>
      </c>
      <c r="E150" s="248" t="s">
        <v>19</v>
      </c>
      <c r="F150" s="249" t="s">
        <v>128</v>
      </c>
      <c r="G150" s="247"/>
      <c r="H150" s="250">
        <v>43.200000000000003</v>
      </c>
      <c r="I150" s="251"/>
      <c r="J150" s="247"/>
      <c r="K150" s="247"/>
      <c r="L150" s="252"/>
      <c r="M150" s="253"/>
      <c r="N150" s="254"/>
      <c r="O150" s="254"/>
      <c r="P150" s="254"/>
      <c r="Q150" s="254"/>
      <c r="R150" s="254"/>
      <c r="S150" s="254"/>
      <c r="T150" s="255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6" t="s">
        <v>126</v>
      </c>
      <c r="AU150" s="256" t="s">
        <v>79</v>
      </c>
      <c r="AV150" s="14" t="s">
        <v>122</v>
      </c>
      <c r="AW150" s="14" t="s">
        <v>31</v>
      </c>
      <c r="AX150" s="14" t="s">
        <v>77</v>
      </c>
      <c r="AY150" s="256" t="s">
        <v>115</v>
      </c>
    </row>
    <row r="151" s="12" customFormat="1" ht="22.8" customHeight="1">
      <c r="A151" s="12"/>
      <c r="B151" s="202"/>
      <c r="C151" s="203"/>
      <c r="D151" s="204" t="s">
        <v>68</v>
      </c>
      <c r="E151" s="216" t="s">
        <v>223</v>
      </c>
      <c r="F151" s="216" t="s">
        <v>224</v>
      </c>
      <c r="G151" s="203"/>
      <c r="H151" s="203"/>
      <c r="I151" s="206"/>
      <c r="J151" s="217">
        <f>BK151</f>
        <v>0</v>
      </c>
      <c r="K151" s="203"/>
      <c r="L151" s="208"/>
      <c r="M151" s="209"/>
      <c r="N151" s="210"/>
      <c r="O151" s="210"/>
      <c r="P151" s="211">
        <f>SUM(P152:P153)</f>
        <v>0</v>
      </c>
      <c r="Q151" s="210"/>
      <c r="R151" s="211">
        <f>SUM(R152:R153)</f>
        <v>0</v>
      </c>
      <c r="S151" s="210"/>
      <c r="T151" s="212">
        <f>SUM(T152:T153)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3" t="s">
        <v>77</v>
      </c>
      <c r="AT151" s="214" t="s">
        <v>68</v>
      </c>
      <c r="AU151" s="214" t="s">
        <v>77</v>
      </c>
      <c r="AY151" s="213" t="s">
        <v>115</v>
      </c>
      <c r="BK151" s="215">
        <f>SUM(BK152:BK153)</f>
        <v>0</v>
      </c>
    </row>
    <row r="152" s="2" customFormat="1" ht="16.5" customHeight="1">
      <c r="A152" s="38"/>
      <c r="B152" s="39"/>
      <c r="C152" s="218" t="s">
        <v>291</v>
      </c>
      <c r="D152" s="218" t="s">
        <v>117</v>
      </c>
      <c r="E152" s="219" t="s">
        <v>226</v>
      </c>
      <c r="F152" s="220" t="s">
        <v>227</v>
      </c>
      <c r="G152" s="221" t="s">
        <v>228</v>
      </c>
      <c r="H152" s="222">
        <v>4.1289999999999996</v>
      </c>
      <c r="I152" s="223"/>
      <c r="J152" s="224">
        <f>ROUND(I152*H152,2)</f>
        <v>0</v>
      </c>
      <c r="K152" s="220" t="s">
        <v>121</v>
      </c>
      <c r="L152" s="44"/>
      <c r="M152" s="225" t="s">
        <v>19</v>
      </c>
      <c r="N152" s="226" t="s">
        <v>40</v>
      </c>
      <c r="O152" s="84"/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9" t="s">
        <v>122</v>
      </c>
      <c r="AT152" s="229" t="s">
        <v>117</v>
      </c>
      <c r="AU152" s="229" t="s">
        <v>79</v>
      </c>
      <c r="AY152" s="17" t="s">
        <v>115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7" t="s">
        <v>77</v>
      </c>
      <c r="BK152" s="230">
        <f>ROUND(I152*H152,2)</f>
        <v>0</v>
      </c>
      <c r="BL152" s="17" t="s">
        <v>122</v>
      </c>
      <c r="BM152" s="229" t="s">
        <v>324</v>
      </c>
    </row>
    <row r="153" s="2" customFormat="1">
      <c r="A153" s="38"/>
      <c r="B153" s="39"/>
      <c r="C153" s="40"/>
      <c r="D153" s="231" t="s">
        <v>124</v>
      </c>
      <c r="E153" s="40"/>
      <c r="F153" s="232" t="s">
        <v>230</v>
      </c>
      <c r="G153" s="40"/>
      <c r="H153" s="40"/>
      <c r="I153" s="136"/>
      <c r="J153" s="40"/>
      <c r="K153" s="40"/>
      <c r="L153" s="44"/>
      <c r="M153" s="267"/>
      <c r="N153" s="268"/>
      <c r="O153" s="269"/>
      <c r="P153" s="269"/>
      <c r="Q153" s="269"/>
      <c r="R153" s="269"/>
      <c r="S153" s="269"/>
      <c r="T153" s="270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124</v>
      </c>
      <c r="AU153" s="17" t="s">
        <v>79</v>
      </c>
    </row>
    <row r="154" s="2" customFormat="1" ht="6.96" customHeight="1">
      <c r="A154" s="38"/>
      <c r="B154" s="59"/>
      <c r="C154" s="60"/>
      <c r="D154" s="60"/>
      <c r="E154" s="60"/>
      <c r="F154" s="60"/>
      <c r="G154" s="60"/>
      <c r="H154" s="60"/>
      <c r="I154" s="166"/>
      <c r="J154" s="60"/>
      <c r="K154" s="60"/>
      <c r="L154" s="44"/>
      <c r="M154" s="38"/>
      <c r="O154" s="38"/>
      <c r="P154" s="38"/>
      <c r="Q154" s="38"/>
      <c r="R154" s="38"/>
      <c r="S154" s="38"/>
      <c r="T154" s="38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</row>
  </sheetData>
  <sheetProtection sheet="1" autoFilter="0" formatColumns="0" formatRows="0" objects="1" scenarios="1" spinCount="100000" saltValue="4YhwOpkNRPL/K+hkbSDbSSnUgS2fSmUnxr1+U90CvhFQDraFiKF1DM6tM8iGoqQnp1iQONFkL1BjpN610ORwSQ==" hashValue="pCekKdOSqD5JsGaGU7mWYKDGb2PDn4P+c6tKFMJADQPRu4NVzfxZOtB1u1cYEKK6FHWrvzZBCS7rC5b0y9GMtw==" algorithmName="SHA-512" password="CC35"/>
  <autoFilter ref="C82:K153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71" customWidth="1"/>
    <col min="2" max="2" width="1.667969" style="271" customWidth="1"/>
    <col min="3" max="4" width="5" style="271" customWidth="1"/>
    <col min="5" max="5" width="11.66016" style="271" customWidth="1"/>
    <col min="6" max="6" width="9.160156" style="271" customWidth="1"/>
    <col min="7" max="7" width="5" style="271" customWidth="1"/>
    <col min="8" max="8" width="77.83203" style="271" customWidth="1"/>
    <col min="9" max="10" width="20" style="271" customWidth="1"/>
    <col min="11" max="11" width="1.667969" style="271" customWidth="1"/>
  </cols>
  <sheetData>
    <row r="1" s="1" customFormat="1" ht="37.5" customHeight="1"/>
    <row r="2" s="1" customFormat="1" ht="7.5" customHeight="1">
      <c r="B2" s="272"/>
      <c r="C2" s="273"/>
      <c r="D2" s="273"/>
      <c r="E2" s="273"/>
      <c r="F2" s="273"/>
      <c r="G2" s="273"/>
      <c r="H2" s="273"/>
      <c r="I2" s="273"/>
      <c r="J2" s="273"/>
      <c r="K2" s="274"/>
    </row>
    <row r="3" s="15" customFormat="1" ht="45" customHeight="1">
      <c r="B3" s="275"/>
      <c r="C3" s="276" t="s">
        <v>325</v>
      </c>
      <c r="D3" s="276"/>
      <c r="E3" s="276"/>
      <c r="F3" s="276"/>
      <c r="G3" s="276"/>
      <c r="H3" s="276"/>
      <c r="I3" s="276"/>
      <c r="J3" s="276"/>
      <c r="K3" s="277"/>
    </row>
    <row r="4" s="1" customFormat="1" ht="25.5" customHeight="1">
      <c r="B4" s="278"/>
      <c r="C4" s="279" t="s">
        <v>326</v>
      </c>
      <c r="D4" s="279"/>
      <c r="E4" s="279"/>
      <c r="F4" s="279"/>
      <c r="G4" s="279"/>
      <c r="H4" s="279"/>
      <c r="I4" s="279"/>
      <c r="J4" s="279"/>
      <c r="K4" s="280"/>
    </row>
    <row r="5" s="1" customFormat="1" ht="5.25" customHeight="1">
      <c r="B5" s="278"/>
      <c r="C5" s="281"/>
      <c r="D5" s="281"/>
      <c r="E5" s="281"/>
      <c r="F5" s="281"/>
      <c r="G5" s="281"/>
      <c r="H5" s="281"/>
      <c r="I5" s="281"/>
      <c r="J5" s="281"/>
      <c r="K5" s="280"/>
    </row>
    <row r="6" s="1" customFormat="1" ht="15" customHeight="1">
      <c r="B6" s="278"/>
      <c r="C6" s="282" t="s">
        <v>327</v>
      </c>
      <c r="D6" s="282"/>
      <c r="E6" s="282"/>
      <c r="F6" s="282"/>
      <c r="G6" s="282"/>
      <c r="H6" s="282"/>
      <c r="I6" s="282"/>
      <c r="J6" s="282"/>
      <c r="K6" s="280"/>
    </row>
    <row r="7" s="1" customFormat="1" ht="15" customHeight="1">
      <c r="B7" s="283"/>
      <c r="C7" s="282" t="s">
        <v>328</v>
      </c>
      <c r="D7" s="282"/>
      <c r="E7" s="282"/>
      <c r="F7" s="282"/>
      <c r="G7" s="282"/>
      <c r="H7" s="282"/>
      <c r="I7" s="282"/>
      <c r="J7" s="282"/>
      <c r="K7" s="280"/>
    </row>
    <row r="8" s="1" customFormat="1" ht="12.75" customHeight="1">
      <c r="B8" s="283"/>
      <c r="C8" s="282"/>
      <c r="D8" s="282"/>
      <c r="E8" s="282"/>
      <c r="F8" s="282"/>
      <c r="G8" s="282"/>
      <c r="H8" s="282"/>
      <c r="I8" s="282"/>
      <c r="J8" s="282"/>
      <c r="K8" s="280"/>
    </row>
    <row r="9" s="1" customFormat="1" ht="15" customHeight="1">
      <c r="B9" s="283"/>
      <c r="C9" s="282" t="s">
        <v>329</v>
      </c>
      <c r="D9" s="282"/>
      <c r="E9" s="282"/>
      <c r="F9" s="282"/>
      <c r="G9" s="282"/>
      <c r="H9" s="282"/>
      <c r="I9" s="282"/>
      <c r="J9" s="282"/>
      <c r="K9" s="280"/>
    </row>
    <row r="10" s="1" customFormat="1" ht="15" customHeight="1">
      <c r="B10" s="283"/>
      <c r="C10" s="282"/>
      <c r="D10" s="282" t="s">
        <v>330</v>
      </c>
      <c r="E10" s="282"/>
      <c r="F10" s="282"/>
      <c r="G10" s="282"/>
      <c r="H10" s="282"/>
      <c r="I10" s="282"/>
      <c r="J10" s="282"/>
      <c r="K10" s="280"/>
    </row>
    <row r="11" s="1" customFormat="1" ht="15" customHeight="1">
      <c r="B11" s="283"/>
      <c r="C11" s="284"/>
      <c r="D11" s="282" t="s">
        <v>331</v>
      </c>
      <c r="E11" s="282"/>
      <c r="F11" s="282"/>
      <c r="G11" s="282"/>
      <c r="H11" s="282"/>
      <c r="I11" s="282"/>
      <c r="J11" s="282"/>
      <c r="K11" s="280"/>
    </row>
    <row r="12" s="1" customFormat="1" ht="15" customHeight="1">
      <c r="B12" s="283"/>
      <c r="C12" s="284"/>
      <c r="D12" s="282"/>
      <c r="E12" s="282"/>
      <c r="F12" s="282"/>
      <c r="G12" s="282"/>
      <c r="H12" s="282"/>
      <c r="I12" s="282"/>
      <c r="J12" s="282"/>
      <c r="K12" s="280"/>
    </row>
    <row r="13" s="1" customFormat="1" ht="15" customHeight="1">
      <c r="B13" s="283"/>
      <c r="C13" s="284"/>
      <c r="D13" s="285" t="s">
        <v>332</v>
      </c>
      <c r="E13" s="282"/>
      <c r="F13" s="282"/>
      <c r="G13" s="282"/>
      <c r="H13" s="282"/>
      <c r="I13" s="282"/>
      <c r="J13" s="282"/>
      <c r="K13" s="280"/>
    </row>
    <row r="14" s="1" customFormat="1" ht="12.75" customHeight="1">
      <c r="B14" s="283"/>
      <c r="C14" s="284"/>
      <c r="D14" s="284"/>
      <c r="E14" s="284"/>
      <c r="F14" s="284"/>
      <c r="G14" s="284"/>
      <c r="H14" s="284"/>
      <c r="I14" s="284"/>
      <c r="J14" s="284"/>
      <c r="K14" s="280"/>
    </row>
    <row r="15" s="1" customFormat="1" ht="15" customHeight="1">
      <c r="B15" s="283"/>
      <c r="C15" s="284"/>
      <c r="D15" s="282" t="s">
        <v>333</v>
      </c>
      <c r="E15" s="282"/>
      <c r="F15" s="282"/>
      <c r="G15" s="282"/>
      <c r="H15" s="282"/>
      <c r="I15" s="282"/>
      <c r="J15" s="282"/>
      <c r="K15" s="280"/>
    </row>
    <row r="16" s="1" customFormat="1" ht="15" customHeight="1">
      <c r="B16" s="283"/>
      <c r="C16" s="284"/>
      <c r="D16" s="282" t="s">
        <v>334</v>
      </c>
      <c r="E16" s="282"/>
      <c r="F16" s="282"/>
      <c r="G16" s="282"/>
      <c r="H16" s="282"/>
      <c r="I16" s="282"/>
      <c r="J16" s="282"/>
      <c r="K16" s="280"/>
    </row>
    <row r="17" s="1" customFormat="1" ht="15" customHeight="1">
      <c r="B17" s="283"/>
      <c r="C17" s="284"/>
      <c r="D17" s="282" t="s">
        <v>335</v>
      </c>
      <c r="E17" s="282"/>
      <c r="F17" s="282"/>
      <c r="G17" s="282"/>
      <c r="H17" s="282"/>
      <c r="I17" s="282"/>
      <c r="J17" s="282"/>
      <c r="K17" s="280"/>
    </row>
    <row r="18" s="1" customFormat="1" ht="15" customHeight="1">
      <c r="B18" s="283"/>
      <c r="C18" s="284"/>
      <c r="D18" s="284"/>
      <c r="E18" s="286" t="s">
        <v>76</v>
      </c>
      <c r="F18" s="282" t="s">
        <v>336</v>
      </c>
      <c r="G18" s="282"/>
      <c r="H18" s="282"/>
      <c r="I18" s="282"/>
      <c r="J18" s="282"/>
      <c r="K18" s="280"/>
    </row>
    <row r="19" s="1" customFormat="1" ht="15" customHeight="1">
      <c r="B19" s="283"/>
      <c r="C19" s="284"/>
      <c r="D19" s="284"/>
      <c r="E19" s="286" t="s">
        <v>337</v>
      </c>
      <c r="F19" s="282" t="s">
        <v>338</v>
      </c>
      <c r="G19" s="282"/>
      <c r="H19" s="282"/>
      <c r="I19" s="282"/>
      <c r="J19" s="282"/>
      <c r="K19" s="280"/>
    </row>
    <row r="20" s="1" customFormat="1" ht="15" customHeight="1">
      <c r="B20" s="283"/>
      <c r="C20" s="284"/>
      <c r="D20" s="284"/>
      <c r="E20" s="286" t="s">
        <v>339</v>
      </c>
      <c r="F20" s="282" t="s">
        <v>340</v>
      </c>
      <c r="G20" s="282"/>
      <c r="H20" s="282"/>
      <c r="I20" s="282"/>
      <c r="J20" s="282"/>
      <c r="K20" s="280"/>
    </row>
    <row r="21" s="1" customFormat="1" ht="15" customHeight="1">
      <c r="B21" s="283"/>
      <c r="C21" s="284"/>
      <c r="D21" s="284"/>
      <c r="E21" s="286" t="s">
        <v>341</v>
      </c>
      <c r="F21" s="282" t="s">
        <v>342</v>
      </c>
      <c r="G21" s="282"/>
      <c r="H21" s="282"/>
      <c r="I21" s="282"/>
      <c r="J21" s="282"/>
      <c r="K21" s="280"/>
    </row>
    <row r="22" s="1" customFormat="1" ht="15" customHeight="1">
      <c r="B22" s="283"/>
      <c r="C22" s="284"/>
      <c r="D22" s="284"/>
      <c r="E22" s="286" t="s">
        <v>343</v>
      </c>
      <c r="F22" s="282" t="s">
        <v>344</v>
      </c>
      <c r="G22" s="282"/>
      <c r="H22" s="282"/>
      <c r="I22" s="282"/>
      <c r="J22" s="282"/>
      <c r="K22" s="280"/>
    </row>
    <row r="23" s="1" customFormat="1" ht="15" customHeight="1">
      <c r="B23" s="283"/>
      <c r="C23" s="284"/>
      <c r="D23" s="284"/>
      <c r="E23" s="286" t="s">
        <v>345</v>
      </c>
      <c r="F23" s="282" t="s">
        <v>346</v>
      </c>
      <c r="G23" s="282"/>
      <c r="H23" s="282"/>
      <c r="I23" s="282"/>
      <c r="J23" s="282"/>
      <c r="K23" s="280"/>
    </row>
    <row r="24" s="1" customFormat="1" ht="12.75" customHeight="1">
      <c r="B24" s="283"/>
      <c r="C24" s="284"/>
      <c r="D24" s="284"/>
      <c r="E24" s="284"/>
      <c r="F24" s="284"/>
      <c r="G24" s="284"/>
      <c r="H24" s="284"/>
      <c r="I24" s="284"/>
      <c r="J24" s="284"/>
      <c r="K24" s="280"/>
    </row>
    <row r="25" s="1" customFormat="1" ht="15" customHeight="1">
      <c r="B25" s="283"/>
      <c r="C25" s="282" t="s">
        <v>347</v>
      </c>
      <c r="D25" s="282"/>
      <c r="E25" s="282"/>
      <c r="F25" s="282"/>
      <c r="G25" s="282"/>
      <c r="H25" s="282"/>
      <c r="I25" s="282"/>
      <c r="J25" s="282"/>
      <c r="K25" s="280"/>
    </row>
    <row r="26" s="1" customFormat="1" ht="15" customHeight="1">
      <c r="B26" s="283"/>
      <c r="C26" s="282" t="s">
        <v>348</v>
      </c>
      <c r="D26" s="282"/>
      <c r="E26" s="282"/>
      <c r="F26" s="282"/>
      <c r="G26" s="282"/>
      <c r="H26" s="282"/>
      <c r="I26" s="282"/>
      <c r="J26" s="282"/>
      <c r="K26" s="280"/>
    </row>
    <row r="27" s="1" customFormat="1" ht="15" customHeight="1">
      <c r="B27" s="283"/>
      <c r="C27" s="282"/>
      <c r="D27" s="282" t="s">
        <v>349</v>
      </c>
      <c r="E27" s="282"/>
      <c r="F27" s="282"/>
      <c r="G27" s="282"/>
      <c r="H27" s="282"/>
      <c r="I27" s="282"/>
      <c r="J27" s="282"/>
      <c r="K27" s="280"/>
    </row>
    <row r="28" s="1" customFormat="1" ht="15" customHeight="1">
      <c r="B28" s="283"/>
      <c r="C28" s="284"/>
      <c r="D28" s="282" t="s">
        <v>350</v>
      </c>
      <c r="E28" s="282"/>
      <c r="F28" s="282"/>
      <c r="G28" s="282"/>
      <c r="H28" s="282"/>
      <c r="I28" s="282"/>
      <c r="J28" s="282"/>
      <c r="K28" s="280"/>
    </row>
    <row r="29" s="1" customFormat="1" ht="12.75" customHeight="1">
      <c r="B29" s="283"/>
      <c r="C29" s="284"/>
      <c r="D29" s="284"/>
      <c r="E29" s="284"/>
      <c r="F29" s="284"/>
      <c r="G29" s="284"/>
      <c r="H29" s="284"/>
      <c r="I29" s="284"/>
      <c r="J29" s="284"/>
      <c r="K29" s="280"/>
    </row>
    <row r="30" s="1" customFormat="1" ht="15" customHeight="1">
      <c r="B30" s="283"/>
      <c r="C30" s="284"/>
      <c r="D30" s="282" t="s">
        <v>351</v>
      </c>
      <c r="E30" s="282"/>
      <c r="F30" s="282"/>
      <c r="G30" s="282"/>
      <c r="H30" s="282"/>
      <c r="I30" s="282"/>
      <c r="J30" s="282"/>
      <c r="K30" s="280"/>
    </row>
    <row r="31" s="1" customFormat="1" ht="15" customHeight="1">
      <c r="B31" s="283"/>
      <c r="C31" s="284"/>
      <c r="D31" s="282" t="s">
        <v>352</v>
      </c>
      <c r="E31" s="282"/>
      <c r="F31" s="282"/>
      <c r="G31" s="282"/>
      <c r="H31" s="282"/>
      <c r="I31" s="282"/>
      <c r="J31" s="282"/>
      <c r="K31" s="280"/>
    </row>
    <row r="32" s="1" customFormat="1" ht="12.75" customHeight="1">
      <c r="B32" s="283"/>
      <c r="C32" s="284"/>
      <c r="D32" s="284"/>
      <c r="E32" s="284"/>
      <c r="F32" s="284"/>
      <c r="G32" s="284"/>
      <c r="H32" s="284"/>
      <c r="I32" s="284"/>
      <c r="J32" s="284"/>
      <c r="K32" s="280"/>
    </row>
    <row r="33" s="1" customFormat="1" ht="15" customHeight="1">
      <c r="B33" s="283"/>
      <c r="C33" s="284"/>
      <c r="D33" s="282" t="s">
        <v>353</v>
      </c>
      <c r="E33" s="282"/>
      <c r="F33" s="282"/>
      <c r="G33" s="282"/>
      <c r="H33" s="282"/>
      <c r="I33" s="282"/>
      <c r="J33" s="282"/>
      <c r="K33" s="280"/>
    </row>
    <row r="34" s="1" customFormat="1" ht="15" customHeight="1">
      <c r="B34" s="283"/>
      <c r="C34" s="284"/>
      <c r="D34" s="282" t="s">
        <v>354</v>
      </c>
      <c r="E34" s="282"/>
      <c r="F34" s="282"/>
      <c r="G34" s="282"/>
      <c r="H34" s="282"/>
      <c r="I34" s="282"/>
      <c r="J34" s="282"/>
      <c r="K34" s="280"/>
    </row>
    <row r="35" s="1" customFormat="1" ht="15" customHeight="1">
      <c r="B35" s="283"/>
      <c r="C35" s="284"/>
      <c r="D35" s="282" t="s">
        <v>355</v>
      </c>
      <c r="E35" s="282"/>
      <c r="F35" s="282"/>
      <c r="G35" s="282"/>
      <c r="H35" s="282"/>
      <c r="I35" s="282"/>
      <c r="J35" s="282"/>
      <c r="K35" s="280"/>
    </row>
    <row r="36" s="1" customFormat="1" ht="15" customHeight="1">
      <c r="B36" s="283"/>
      <c r="C36" s="284"/>
      <c r="D36" s="282"/>
      <c r="E36" s="285" t="s">
        <v>101</v>
      </c>
      <c r="F36" s="282"/>
      <c r="G36" s="282" t="s">
        <v>356</v>
      </c>
      <c r="H36" s="282"/>
      <c r="I36" s="282"/>
      <c r="J36" s="282"/>
      <c r="K36" s="280"/>
    </row>
    <row r="37" s="1" customFormat="1" ht="30.75" customHeight="1">
      <c r="B37" s="283"/>
      <c r="C37" s="284"/>
      <c r="D37" s="282"/>
      <c r="E37" s="285" t="s">
        <v>357</v>
      </c>
      <c r="F37" s="282"/>
      <c r="G37" s="282" t="s">
        <v>358</v>
      </c>
      <c r="H37" s="282"/>
      <c r="I37" s="282"/>
      <c r="J37" s="282"/>
      <c r="K37" s="280"/>
    </row>
    <row r="38" s="1" customFormat="1" ht="15" customHeight="1">
      <c r="B38" s="283"/>
      <c r="C38" s="284"/>
      <c r="D38" s="282"/>
      <c r="E38" s="285" t="s">
        <v>50</v>
      </c>
      <c r="F38" s="282"/>
      <c r="G38" s="282" t="s">
        <v>359</v>
      </c>
      <c r="H38" s="282"/>
      <c r="I38" s="282"/>
      <c r="J38" s="282"/>
      <c r="K38" s="280"/>
    </row>
    <row r="39" s="1" customFormat="1" ht="15" customHeight="1">
      <c r="B39" s="283"/>
      <c r="C39" s="284"/>
      <c r="D39" s="282"/>
      <c r="E39" s="285" t="s">
        <v>51</v>
      </c>
      <c r="F39" s="282"/>
      <c r="G39" s="282" t="s">
        <v>360</v>
      </c>
      <c r="H39" s="282"/>
      <c r="I39" s="282"/>
      <c r="J39" s="282"/>
      <c r="K39" s="280"/>
    </row>
    <row r="40" s="1" customFormat="1" ht="15" customHeight="1">
      <c r="B40" s="283"/>
      <c r="C40" s="284"/>
      <c r="D40" s="282"/>
      <c r="E40" s="285" t="s">
        <v>102</v>
      </c>
      <c r="F40" s="282"/>
      <c r="G40" s="282" t="s">
        <v>361</v>
      </c>
      <c r="H40" s="282"/>
      <c r="I40" s="282"/>
      <c r="J40" s="282"/>
      <c r="K40" s="280"/>
    </row>
    <row r="41" s="1" customFormat="1" ht="15" customHeight="1">
      <c r="B41" s="283"/>
      <c r="C41" s="284"/>
      <c r="D41" s="282"/>
      <c r="E41" s="285" t="s">
        <v>103</v>
      </c>
      <c r="F41" s="282"/>
      <c r="G41" s="282" t="s">
        <v>362</v>
      </c>
      <c r="H41" s="282"/>
      <c r="I41" s="282"/>
      <c r="J41" s="282"/>
      <c r="K41" s="280"/>
    </row>
    <row r="42" s="1" customFormat="1" ht="15" customHeight="1">
      <c r="B42" s="283"/>
      <c r="C42" s="284"/>
      <c r="D42" s="282"/>
      <c r="E42" s="285" t="s">
        <v>363</v>
      </c>
      <c r="F42" s="282"/>
      <c r="G42" s="282" t="s">
        <v>364</v>
      </c>
      <c r="H42" s="282"/>
      <c r="I42" s="282"/>
      <c r="J42" s="282"/>
      <c r="K42" s="280"/>
    </row>
    <row r="43" s="1" customFormat="1" ht="15" customHeight="1">
      <c r="B43" s="283"/>
      <c r="C43" s="284"/>
      <c r="D43" s="282"/>
      <c r="E43" s="285"/>
      <c r="F43" s="282"/>
      <c r="G43" s="282" t="s">
        <v>365</v>
      </c>
      <c r="H43" s="282"/>
      <c r="I43" s="282"/>
      <c r="J43" s="282"/>
      <c r="K43" s="280"/>
    </row>
    <row r="44" s="1" customFormat="1" ht="15" customHeight="1">
      <c r="B44" s="283"/>
      <c r="C44" s="284"/>
      <c r="D44" s="282"/>
      <c r="E44" s="285" t="s">
        <v>366</v>
      </c>
      <c r="F44" s="282"/>
      <c r="G44" s="282" t="s">
        <v>367</v>
      </c>
      <c r="H44" s="282"/>
      <c r="I44" s="282"/>
      <c r="J44" s="282"/>
      <c r="K44" s="280"/>
    </row>
    <row r="45" s="1" customFormat="1" ht="15" customHeight="1">
      <c r="B45" s="283"/>
      <c r="C45" s="284"/>
      <c r="D45" s="282"/>
      <c r="E45" s="285" t="s">
        <v>105</v>
      </c>
      <c r="F45" s="282"/>
      <c r="G45" s="282" t="s">
        <v>368</v>
      </c>
      <c r="H45" s="282"/>
      <c r="I45" s="282"/>
      <c r="J45" s="282"/>
      <c r="K45" s="280"/>
    </row>
    <row r="46" s="1" customFormat="1" ht="12.75" customHeight="1">
      <c r="B46" s="283"/>
      <c r="C46" s="284"/>
      <c r="D46" s="282"/>
      <c r="E46" s="282"/>
      <c r="F46" s="282"/>
      <c r="G46" s="282"/>
      <c r="H46" s="282"/>
      <c r="I46" s="282"/>
      <c r="J46" s="282"/>
      <c r="K46" s="280"/>
    </row>
    <row r="47" s="1" customFormat="1" ht="15" customHeight="1">
      <c r="B47" s="283"/>
      <c r="C47" s="284"/>
      <c r="D47" s="282" t="s">
        <v>369</v>
      </c>
      <c r="E47" s="282"/>
      <c r="F47" s="282"/>
      <c r="G47" s="282"/>
      <c r="H47" s="282"/>
      <c r="I47" s="282"/>
      <c r="J47" s="282"/>
      <c r="K47" s="280"/>
    </row>
    <row r="48" s="1" customFormat="1" ht="15" customHeight="1">
      <c r="B48" s="283"/>
      <c r="C48" s="284"/>
      <c r="D48" s="284"/>
      <c r="E48" s="282" t="s">
        <v>370</v>
      </c>
      <c r="F48" s="282"/>
      <c r="G48" s="282"/>
      <c r="H48" s="282"/>
      <c r="I48" s="282"/>
      <c r="J48" s="282"/>
      <c r="K48" s="280"/>
    </row>
    <row r="49" s="1" customFormat="1" ht="15" customHeight="1">
      <c r="B49" s="283"/>
      <c r="C49" s="284"/>
      <c r="D49" s="284"/>
      <c r="E49" s="282" t="s">
        <v>371</v>
      </c>
      <c r="F49" s="282"/>
      <c r="G49" s="282"/>
      <c r="H49" s="282"/>
      <c r="I49" s="282"/>
      <c r="J49" s="282"/>
      <c r="K49" s="280"/>
    </row>
    <row r="50" s="1" customFormat="1" ht="15" customHeight="1">
      <c r="B50" s="283"/>
      <c r="C50" s="284"/>
      <c r="D50" s="284"/>
      <c r="E50" s="282" t="s">
        <v>372</v>
      </c>
      <c r="F50" s="282"/>
      <c r="G50" s="282"/>
      <c r="H50" s="282"/>
      <c r="I50" s="282"/>
      <c r="J50" s="282"/>
      <c r="K50" s="280"/>
    </row>
    <row r="51" s="1" customFormat="1" ht="15" customHeight="1">
      <c r="B51" s="283"/>
      <c r="C51" s="284"/>
      <c r="D51" s="282" t="s">
        <v>373</v>
      </c>
      <c r="E51" s="282"/>
      <c r="F51" s="282"/>
      <c r="G51" s="282"/>
      <c r="H51" s="282"/>
      <c r="I51" s="282"/>
      <c r="J51" s="282"/>
      <c r="K51" s="280"/>
    </row>
    <row r="52" s="1" customFormat="1" ht="25.5" customHeight="1">
      <c r="B52" s="278"/>
      <c r="C52" s="279" t="s">
        <v>374</v>
      </c>
      <c r="D52" s="279"/>
      <c r="E52" s="279"/>
      <c r="F52" s="279"/>
      <c r="G52" s="279"/>
      <c r="H52" s="279"/>
      <c r="I52" s="279"/>
      <c r="J52" s="279"/>
      <c r="K52" s="280"/>
    </row>
    <row r="53" s="1" customFormat="1" ht="5.25" customHeight="1">
      <c r="B53" s="278"/>
      <c r="C53" s="281"/>
      <c r="D53" s="281"/>
      <c r="E53" s="281"/>
      <c r="F53" s="281"/>
      <c r="G53" s="281"/>
      <c r="H53" s="281"/>
      <c r="I53" s="281"/>
      <c r="J53" s="281"/>
      <c r="K53" s="280"/>
    </row>
    <row r="54" s="1" customFormat="1" ht="15" customHeight="1">
      <c r="B54" s="278"/>
      <c r="C54" s="282" t="s">
        <v>375</v>
      </c>
      <c r="D54" s="282"/>
      <c r="E54" s="282"/>
      <c r="F54" s="282"/>
      <c r="G54" s="282"/>
      <c r="H54" s="282"/>
      <c r="I54" s="282"/>
      <c r="J54" s="282"/>
      <c r="K54" s="280"/>
    </row>
    <row r="55" s="1" customFormat="1" ht="15" customHeight="1">
      <c r="B55" s="278"/>
      <c r="C55" s="282" t="s">
        <v>376</v>
      </c>
      <c r="D55" s="282"/>
      <c r="E55" s="282"/>
      <c r="F55" s="282"/>
      <c r="G55" s="282"/>
      <c r="H55" s="282"/>
      <c r="I55" s="282"/>
      <c r="J55" s="282"/>
      <c r="K55" s="280"/>
    </row>
    <row r="56" s="1" customFormat="1" ht="12.75" customHeight="1">
      <c r="B56" s="278"/>
      <c r="C56" s="282"/>
      <c r="D56" s="282"/>
      <c r="E56" s="282"/>
      <c r="F56" s="282"/>
      <c r="G56" s="282"/>
      <c r="H56" s="282"/>
      <c r="I56" s="282"/>
      <c r="J56" s="282"/>
      <c r="K56" s="280"/>
    </row>
    <row r="57" s="1" customFormat="1" ht="15" customHeight="1">
      <c r="B57" s="278"/>
      <c r="C57" s="282" t="s">
        <v>377</v>
      </c>
      <c r="D57" s="282"/>
      <c r="E57" s="282"/>
      <c r="F57" s="282"/>
      <c r="G57" s="282"/>
      <c r="H57" s="282"/>
      <c r="I57" s="282"/>
      <c r="J57" s="282"/>
      <c r="K57" s="280"/>
    </row>
    <row r="58" s="1" customFormat="1" ht="15" customHeight="1">
      <c r="B58" s="278"/>
      <c r="C58" s="284"/>
      <c r="D58" s="282" t="s">
        <v>378</v>
      </c>
      <c r="E58" s="282"/>
      <c r="F58" s="282"/>
      <c r="G58" s="282"/>
      <c r="H58" s="282"/>
      <c r="I58" s="282"/>
      <c r="J58" s="282"/>
      <c r="K58" s="280"/>
    </row>
    <row r="59" s="1" customFormat="1" ht="15" customHeight="1">
      <c r="B59" s="278"/>
      <c r="C59" s="284"/>
      <c r="D59" s="282" t="s">
        <v>379</v>
      </c>
      <c r="E59" s="282"/>
      <c r="F59" s="282"/>
      <c r="G59" s="282"/>
      <c r="H59" s="282"/>
      <c r="I59" s="282"/>
      <c r="J59" s="282"/>
      <c r="K59" s="280"/>
    </row>
    <row r="60" s="1" customFormat="1" ht="15" customHeight="1">
      <c r="B60" s="278"/>
      <c r="C60" s="284"/>
      <c r="D60" s="282" t="s">
        <v>380</v>
      </c>
      <c r="E60" s="282"/>
      <c r="F60" s="282"/>
      <c r="G60" s="282"/>
      <c r="H60" s="282"/>
      <c r="I60" s="282"/>
      <c r="J60" s="282"/>
      <c r="K60" s="280"/>
    </row>
    <row r="61" s="1" customFormat="1" ht="15" customHeight="1">
      <c r="B61" s="278"/>
      <c r="C61" s="284"/>
      <c r="D61" s="282" t="s">
        <v>381</v>
      </c>
      <c r="E61" s="282"/>
      <c r="F61" s="282"/>
      <c r="G61" s="282"/>
      <c r="H61" s="282"/>
      <c r="I61" s="282"/>
      <c r="J61" s="282"/>
      <c r="K61" s="280"/>
    </row>
    <row r="62" s="1" customFormat="1" ht="15" customHeight="1">
      <c r="B62" s="278"/>
      <c r="C62" s="284"/>
      <c r="D62" s="287" t="s">
        <v>382</v>
      </c>
      <c r="E62" s="287"/>
      <c r="F62" s="287"/>
      <c r="G62" s="287"/>
      <c r="H62" s="287"/>
      <c r="I62" s="287"/>
      <c r="J62" s="287"/>
      <c r="K62" s="280"/>
    </row>
    <row r="63" s="1" customFormat="1" ht="15" customHeight="1">
      <c r="B63" s="278"/>
      <c r="C63" s="284"/>
      <c r="D63" s="282" t="s">
        <v>383</v>
      </c>
      <c r="E63" s="282"/>
      <c r="F63" s="282"/>
      <c r="G63" s="282"/>
      <c r="H63" s="282"/>
      <c r="I63" s="282"/>
      <c r="J63" s="282"/>
      <c r="K63" s="280"/>
    </row>
    <row r="64" s="1" customFormat="1" ht="12.75" customHeight="1">
      <c r="B64" s="278"/>
      <c r="C64" s="284"/>
      <c r="D64" s="284"/>
      <c r="E64" s="288"/>
      <c r="F64" s="284"/>
      <c r="G64" s="284"/>
      <c r="H64" s="284"/>
      <c r="I64" s="284"/>
      <c r="J64" s="284"/>
      <c r="K64" s="280"/>
    </row>
    <row r="65" s="1" customFormat="1" ht="15" customHeight="1">
      <c r="B65" s="278"/>
      <c r="C65" s="284"/>
      <c r="D65" s="282" t="s">
        <v>384</v>
      </c>
      <c r="E65" s="282"/>
      <c r="F65" s="282"/>
      <c r="G65" s="282"/>
      <c r="H65" s="282"/>
      <c r="I65" s="282"/>
      <c r="J65" s="282"/>
      <c r="K65" s="280"/>
    </row>
    <row r="66" s="1" customFormat="1" ht="15" customHeight="1">
      <c r="B66" s="278"/>
      <c r="C66" s="284"/>
      <c r="D66" s="287" t="s">
        <v>385</v>
      </c>
      <c r="E66" s="287"/>
      <c r="F66" s="287"/>
      <c r="G66" s="287"/>
      <c r="H66" s="287"/>
      <c r="I66" s="287"/>
      <c r="J66" s="287"/>
      <c r="K66" s="280"/>
    </row>
    <row r="67" s="1" customFormat="1" ht="15" customHeight="1">
      <c r="B67" s="278"/>
      <c r="C67" s="284"/>
      <c r="D67" s="282" t="s">
        <v>386</v>
      </c>
      <c r="E67" s="282"/>
      <c r="F67" s="282"/>
      <c r="G67" s="282"/>
      <c r="H67" s="282"/>
      <c r="I67" s="282"/>
      <c r="J67" s="282"/>
      <c r="K67" s="280"/>
    </row>
    <row r="68" s="1" customFormat="1" ht="15" customHeight="1">
      <c r="B68" s="278"/>
      <c r="C68" s="284"/>
      <c r="D68" s="282" t="s">
        <v>387</v>
      </c>
      <c r="E68" s="282"/>
      <c r="F68" s="282"/>
      <c r="G68" s="282"/>
      <c r="H68" s="282"/>
      <c r="I68" s="282"/>
      <c r="J68" s="282"/>
      <c r="K68" s="280"/>
    </row>
    <row r="69" s="1" customFormat="1" ht="15" customHeight="1">
      <c r="B69" s="278"/>
      <c r="C69" s="284"/>
      <c r="D69" s="282" t="s">
        <v>388</v>
      </c>
      <c r="E69" s="282"/>
      <c r="F69" s="282"/>
      <c r="G69" s="282"/>
      <c r="H69" s="282"/>
      <c r="I69" s="282"/>
      <c r="J69" s="282"/>
      <c r="K69" s="280"/>
    </row>
    <row r="70" s="1" customFormat="1" ht="15" customHeight="1">
      <c r="B70" s="278"/>
      <c r="C70" s="284"/>
      <c r="D70" s="282" t="s">
        <v>389</v>
      </c>
      <c r="E70" s="282"/>
      <c r="F70" s="282"/>
      <c r="G70" s="282"/>
      <c r="H70" s="282"/>
      <c r="I70" s="282"/>
      <c r="J70" s="282"/>
      <c r="K70" s="280"/>
    </row>
    <row r="71" s="1" customFormat="1" ht="12.75" customHeight="1">
      <c r="B71" s="289"/>
      <c r="C71" s="290"/>
      <c r="D71" s="290"/>
      <c r="E71" s="290"/>
      <c r="F71" s="290"/>
      <c r="G71" s="290"/>
      <c r="H71" s="290"/>
      <c r="I71" s="290"/>
      <c r="J71" s="290"/>
      <c r="K71" s="291"/>
    </row>
    <row r="72" s="1" customFormat="1" ht="18.75" customHeight="1">
      <c r="B72" s="292"/>
      <c r="C72" s="292"/>
      <c r="D72" s="292"/>
      <c r="E72" s="292"/>
      <c r="F72" s="292"/>
      <c r="G72" s="292"/>
      <c r="H72" s="292"/>
      <c r="I72" s="292"/>
      <c r="J72" s="292"/>
      <c r="K72" s="293"/>
    </row>
    <row r="73" s="1" customFormat="1" ht="18.75" customHeight="1">
      <c r="B73" s="293"/>
      <c r="C73" s="293"/>
      <c r="D73" s="293"/>
      <c r="E73" s="293"/>
      <c r="F73" s="293"/>
      <c r="G73" s="293"/>
      <c r="H73" s="293"/>
      <c r="I73" s="293"/>
      <c r="J73" s="293"/>
      <c r="K73" s="293"/>
    </row>
    <row r="74" s="1" customFormat="1" ht="7.5" customHeight="1">
      <c r="B74" s="294"/>
      <c r="C74" s="295"/>
      <c r="D74" s="295"/>
      <c r="E74" s="295"/>
      <c r="F74" s="295"/>
      <c r="G74" s="295"/>
      <c r="H74" s="295"/>
      <c r="I74" s="295"/>
      <c r="J74" s="295"/>
      <c r="K74" s="296"/>
    </row>
    <row r="75" s="1" customFormat="1" ht="45" customHeight="1">
      <c r="B75" s="297"/>
      <c r="C75" s="298" t="s">
        <v>390</v>
      </c>
      <c r="D75" s="298"/>
      <c r="E75" s="298"/>
      <c r="F75" s="298"/>
      <c r="G75" s="298"/>
      <c r="H75" s="298"/>
      <c r="I75" s="298"/>
      <c r="J75" s="298"/>
      <c r="K75" s="299"/>
    </row>
    <row r="76" s="1" customFormat="1" ht="17.25" customHeight="1">
      <c r="B76" s="297"/>
      <c r="C76" s="300" t="s">
        <v>391</v>
      </c>
      <c r="D76" s="300"/>
      <c r="E76" s="300"/>
      <c r="F76" s="300" t="s">
        <v>392</v>
      </c>
      <c r="G76" s="301"/>
      <c r="H76" s="300" t="s">
        <v>51</v>
      </c>
      <c r="I76" s="300" t="s">
        <v>54</v>
      </c>
      <c r="J76" s="300" t="s">
        <v>393</v>
      </c>
      <c r="K76" s="299"/>
    </row>
    <row r="77" s="1" customFormat="1" ht="17.25" customHeight="1">
      <c r="B77" s="297"/>
      <c r="C77" s="302" t="s">
        <v>394</v>
      </c>
      <c r="D77" s="302"/>
      <c r="E77" s="302"/>
      <c r="F77" s="303" t="s">
        <v>395</v>
      </c>
      <c r="G77" s="304"/>
      <c r="H77" s="302"/>
      <c r="I77" s="302"/>
      <c r="J77" s="302" t="s">
        <v>396</v>
      </c>
      <c r="K77" s="299"/>
    </row>
    <row r="78" s="1" customFormat="1" ht="5.25" customHeight="1">
      <c r="B78" s="297"/>
      <c r="C78" s="305"/>
      <c r="D78" s="305"/>
      <c r="E78" s="305"/>
      <c r="F78" s="305"/>
      <c r="G78" s="306"/>
      <c r="H78" s="305"/>
      <c r="I78" s="305"/>
      <c r="J78" s="305"/>
      <c r="K78" s="299"/>
    </row>
    <row r="79" s="1" customFormat="1" ht="15" customHeight="1">
      <c r="B79" s="297"/>
      <c r="C79" s="285" t="s">
        <v>50</v>
      </c>
      <c r="D79" s="305"/>
      <c r="E79" s="305"/>
      <c r="F79" s="307" t="s">
        <v>397</v>
      </c>
      <c r="G79" s="306"/>
      <c r="H79" s="285" t="s">
        <v>398</v>
      </c>
      <c r="I79" s="285" t="s">
        <v>399</v>
      </c>
      <c r="J79" s="285">
        <v>20</v>
      </c>
      <c r="K79" s="299"/>
    </row>
    <row r="80" s="1" customFormat="1" ht="15" customHeight="1">
      <c r="B80" s="297"/>
      <c r="C80" s="285" t="s">
        <v>400</v>
      </c>
      <c r="D80" s="285"/>
      <c r="E80" s="285"/>
      <c r="F80" s="307" t="s">
        <v>397</v>
      </c>
      <c r="G80" s="306"/>
      <c r="H80" s="285" t="s">
        <v>401</v>
      </c>
      <c r="I80" s="285" t="s">
        <v>399</v>
      </c>
      <c r="J80" s="285">
        <v>120</v>
      </c>
      <c r="K80" s="299"/>
    </row>
    <row r="81" s="1" customFormat="1" ht="15" customHeight="1">
      <c r="B81" s="308"/>
      <c r="C81" s="285" t="s">
        <v>402</v>
      </c>
      <c r="D81" s="285"/>
      <c r="E81" s="285"/>
      <c r="F81" s="307" t="s">
        <v>403</v>
      </c>
      <c r="G81" s="306"/>
      <c r="H81" s="285" t="s">
        <v>404</v>
      </c>
      <c r="I81" s="285" t="s">
        <v>399</v>
      </c>
      <c r="J81" s="285">
        <v>50</v>
      </c>
      <c r="K81" s="299"/>
    </row>
    <row r="82" s="1" customFormat="1" ht="15" customHeight="1">
      <c r="B82" s="308"/>
      <c r="C82" s="285" t="s">
        <v>405</v>
      </c>
      <c r="D82" s="285"/>
      <c r="E82" s="285"/>
      <c r="F82" s="307" t="s">
        <v>397</v>
      </c>
      <c r="G82" s="306"/>
      <c r="H82" s="285" t="s">
        <v>406</v>
      </c>
      <c r="I82" s="285" t="s">
        <v>407</v>
      </c>
      <c r="J82" s="285"/>
      <c r="K82" s="299"/>
    </row>
    <row r="83" s="1" customFormat="1" ht="15" customHeight="1">
      <c r="B83" s="308"/>
      <c r="C83" s="309" t="s">
        <v>408</v>
      </c>
      <c r="D83" s="309"/>
      <c r="E83" s="309"/>
      <c r="F83" s="310" t="s">
        <v>403</v>
      </c>
      <c r="G83" s="309"/>
      <c r="H83" s="309" t="s">
        <v>409</v>
      </c>
      <c r="I83" s="309" t="s">
        <v>399</v>
      </c>
      <c r="J83" s="309">
        <v>15</v>
      </c>
      <c r="K83" s="299"/>
    </row>
    <row r="84" s="1" customFormat="1" ht="15" customHeight="1">
      <c r="B84" s="308"/>
      <c r="C84" s="309" t="s">
        <v>410</v>
      </c>
      <c r="D84" s="309"/>
      <c r="E84" s="309"/>
      <c r="F84" s="310" t="s">
        <v>403</v>
      </c>
      <c r="G84" s="309"/>
      <c r="H84" s="309" t="s">
        <v>411</v>
      </c>
      <c r="I84" s="309" t="s">
        <v>399</v>
      </c>
      <c r="J84" s="309">
        <v>15</v>
      </c>
      <c r="K84" s="299"/>
    </row>
    <row r="85" s="1" customFormat="1" ht="15" customHeight="1">
      <c r="B85" s="308"/>
      <c r="C85" s="309" t="s">
        <v>412</v>
      </c>
      <c r="D85" s="309"/>
      <c r="E85" s="309"/>
      <c r="F85" s="310" t="s">
        <v>403</v>
      </c>
      <c r="G85" s="309"/>
      <c r="H85" s="309" t="s">
        <v>413</v>
      </c>
      <c r="I85" s="309" t="s">
        <v>399</v>
      </c>
      <c r="J85" s="309">
        <v>20</v>
      </c>
      <c r="K85" s="299"/>
    </row>
    <row r="86" s="1" customFormat="1" ht="15" customHeight="1">
      <c r="B86" s="308"/>
      <c r="C86" s="309" t="s">
        <v>414</v>
      </c>
      <c r="D86" s="309"/>
      <c r="E86" s="309"/>
      <c r="F86" s="310" t="s">
        <v>403</v>
      </c>
      <c r="G86" s="309"/>
      <c r="H86" s="309" t="s">
        <v>415</v>
      </c>
      <c r="I86" s="309" t="s">
        <v>399</v>
      </c>
      <c r="J86" s="309">
        <v>20</v>
      </c>
      <c r="K86" s="299"/>
    </row>
    <row r="87" s="1" customFormat="1" ht="15" customHeight="1">
      <c r="B87" s="308"/>
      <c r="C87" s="285" t="s">
        <v>416</v>
      </c>
      <c r="D87" s="285"/>
      <c r="E87" s="285"/>
      <c r="F87" s="307" t="s">
        <v>403</v>
      </c>
      <c r="G87" s="306"/>
      <c r="H87" s="285" t="s">
        <v>417</v>
      </c>
      <c r="I87" s="285" t="s">
        <v>399</v>
      </c>
      <c r="J87" s="285">
        <v>50</v>
      </c>
      <c r="K87" s="299"/>
    </row>
    <row r="88" s="1" customFormat="1" ht="15" customHeight="1">
      <c r="B88" s="308"/>
      <c r="C88" s="285" t="s">
        <v>418</v>
      </c>
      <c r="D88" s="285"/>
      <c r="E88" s="285"/>
      <c r="F88" s="307" t="s">
        <v>403</v>
      </c>
      <c r="G88" s="306"/>
      <c r="H88" s="285" t="s">
        <v>419</v>
      </c>
      <c r="I88" s="285" t="s">
        <v>399</v>
      </c>
      <c r="J88" s="285">
        <v>20</v>
      </c>
      <c r="K88" s="299"/>
    </row>
    <row r="89" s="1" customFormat="1" ht="15" customHeight="1">
      <c r="B89" s="308"/>
      <c r="C89" s="285" t="s">
        <v>420</v>
      </c>
      <c r="D89" s="285"/>
      <c r="E89" s="285"/>
      <c r="F89" s="307" t="s">
        <v>403</v>
      </c>
      <c r="G89" s="306"/>
      <c r="H89" s="285" t="s">
        <v>421</v>
      </c>
      <c r="I89" s="285" t="s">
        <v>399</v>
      </c>
      <c r="J89" s="285">
        <v>20</v>
      </c>
      <c r="K89" s="299"/>
    </row>
    <row r="90" s="1" customFormat="1" ht="15" customHeight="1">
      <c r="B90" s="308"/>
      <c r="C90" s="285" t="s">
        <v>422</v>
      </c>
      <c r="D90" s="285"/>
      <c r="E90" s="285"/>
      <c r="F90" s="307" t="s">
        <v>403</v>
      </c>
      <c r="G90" s="306"/>
      <c r="H90" s="285" t="s">
        <v>423</v>
      </c>
      <c r="I90" s="285" t="s">
        <v>399</v>
      </c>
      <c r="J90" s="285">
        <v>50</v>
      </c>
      <c r="K90" s="299"/>
    </row>
    <row r="91" s="1" customFormat="1" ht="15" customHeight="1">
      <c r="B91" s="308"/>
      <c r="C91" s="285" t="s">
        <v>424</v>
      </c>
      <c r="D91" s="285"/>
      <c r="E91" s="285"/>
      <c r="F91" s="307" t="s">
        <v>403</v>
      </c>
      <c r="G91" s="306"/>
      <c r="H91" s="285" t="s">
        <v>424</v>
      </c>
      <c r="I91" s="285" t="s">
        <v>399</v>
      </c>
      <c r="J91" s="285">
        <v>50</v>
      </c>
      <c r="K91" s="299"/>
    </row>
    <row r="92" s="1" customFormat="1" ht="15" customHeight="1">
      <c r="B92" s="308"/>
      <c r="C92" s="285" t="s">
        <v>425</v>
      </c>
      <c r="D92" s="285"/>
      <c r="E92" s="285"/>
      <c r="F92" s="307" t="s">
        <v>403</v>
      </c>
      <c r="G92" s="306"/>
      <c r="H92" s="285" t="s">
        <v>426</v>
      </c>
      <c r="I92" s="285" t="s">
        <v>399</v>
      </c>
      <c r="J92" s="285">
        <v>255</v>
      </c>
      <c r="K92" s="299"/>
    </row>
    <row r="93" s="1" customFormat="1" ht="15" customHeight="1">
      <c r="B93" s="308"/>
      <c r="C93" s="285" t="s">
        <v>427</v>
      </c>
      <c r="D93" s="285"/>
      <c r="E93" s="285"/>
      <c r="F93" s="307" t="s">
        <v>397</v>
      </c>
      <c r="G93" s="306"/>
      <c r="H93" s="285" t="s">
        <v>428</v>
      </c>
      <c r="I93" s="285" t="s">
        <v>429</v>
      </c>
      <c r="J93" s="285"/>
      <c r="K93" s="299"/>
    </row>
    <row r="94" s="1" customFormat="1" ht="15" customHeight="1">
      <c r="B94" s="308"/>
      <c r="C94" s="285" t="s">
        <v>430</v>
      </c>
      <c r="D94" s="285"/>
      <c r="E94" s="285"/>
      <c r="F94" s="307" t="s">
        <v>397</v>
      </c>
      <c r="G94" s="306"/>
      <c r="H94" s="285" t="s">
        <v>431</v>
      </c>
      <c r="I94" s="285" t="s">
        <v>432</v>
      </c>
      <c r="J94" s="285"/>
      <c r="K94" s="299"/>
    </row>
    <row r="95" s="1" customFormat="1" ht="15" customHeight="1">
      <c r="B95" s="308"/>
      <c r="C95" s="285" t="s">
        <v>433</v>
      </c>
      <c r="D95" s="285"/>
      <c r="E95" s="285"/>
      <c r="F95" s="307" t="s">
        <v>397</v>
      </c>
      <c r="G95" s="306"/>
      <c r="H95" s="285" t="s">
        <v>433</v>
      </c>
      <c r="I95" s="285" t="s">
        <v>432</v>
      </c>
      <c r="J95" s="285"/>
      <c r="K95" s="299"/>
    </row>
    <row r="96" s="1" customFormat="1" ht="15" customHeight="1">
      <c r="B96" s="308"/>
      <c r="C96" s="285" t="s">
        <v>35</v>
      </c>
      <c r="D96" s="285"/>
      <c r="E96" s="285"/>
      <c r="F96" s="307" t="s">
        <v>397</v>
      </c>
      <c r="G96" s="306"/>
      <c r="H96" s="285" t="s">
        <v>434</v>
      </c>
      <c r="I96" s="285" t="s">
        <v>432</v>
      </c>
      <c r="J96" s="285"/>
      <c r="K96" s="299"/>
    </row>
    <row r="97" s="1" customFormat="1" ht="15" customHeight="1">
      <c r="B97" s="308"/>
      <c r="C97" s="285" t="s">
        <v>45</v>
      </c>
      <c r="D97" s="285"/>
      <c r="E97" s="285"/>
      <c r="F97" s="307" t="s">
        <v>397</v>
      </c>
      <c r="G97" s="306"/>
      <c r="H97" s="285" t="s">
        <v>435</v>
      </c>
      <c r="I97" s="285" t="s">
        <v>432</v>
      </c>
      <c r="J97" s="285"/>
      <c r="K97" s="299"/>
    </row>
    <row r="98" s="1" customFormat="1" ht="15" customHeight="1">
      <c r="B98" s="311"/>
      <c r="C98" s="312"/>
      <c r="D98" s="312"/>
      <c r="E98" s="312"/>
      <c r="F98" s="312"/>
      <c r="G98" s="312"/>
      <c r="H98" s="312"/>
      <c r="I98" s="312"/>
      <c r="J98" s="312"/>
      <c r="K98" s="313"/>
    </row>
    <row r="99" s="1" customFormat="1" ht="18.75" customHeight="1">
      <c r="B99" s="314"/>
      <c r="C99" s="315"/>
      <c r="D99" s="315"/>
      <c r="E99" s="315"/>
      <c r="F99" s="315"/>
      <c r="G99" s="315"/>
      <c r="H99" s="315"/>
      <c r="I99" s="315"/>
      <c r="J99" s="315"/>
      <c r="K99" s="314"/>
    </row>
    <row r="100" s="1" customFormat="1" ht="18.75" customHeight="1">
      <c r="B100" s="293"/>
      <c r="C100" s="293"/>
      <c r="D100" s="293"/>
      <c r="E100" s="293"/>
      <c r="F100" s="293"/>
      <c r="G100" s="293"/>
      <c r="H100" s="293"/>
      <c r="I100" s="293"/>
      <c r="J100" s="293"/>
      <c r="K100" s="293"/>
    </row>
    <row r="101" s="1" customFormat="1" ht="7.5" customHeight="1">
      <c r="B101" s="294"/>
      <c r="C101" s="295"/>
      <c r="D101" s="295"/>
      <c r="E101" s="295"/>
      <c r="F101" s="295"/>
      <c r="G101" s="295"/>
      <c r="H101" s="295"/>
      <c r="I101" s="295"/>
      <c r="J101" s="295"/>
      <c r="K101" s="296"/>
    </row>
    <row r="102" s="1" customFormat="1" ht="45" customHeight="1">
      <c r="B102" s="297"/>
      <c r="C102" s="298" t="s">
        <v>436</v>
      </c>
      <c r="D102" s="298"/>
      <c r="E102" s="298"/>
      <c r="F102" s="298"/>
      <c r="G102" s="298"/>
      <c r="H102" s="298"/>
      <c r="I102" s="298"/>
      <c r="J102" s="298"/>
      <c r="K102" s="299"/>
    </row>
    <row r="103" s="1" customFormat="1" ht="17.25" customHeight="1">
      <c r="B103" s="297"/>
      <c r="C103" s="300" t="s">
        <v>391</v>
      </c>
      <c r="D103" s="300"/>
      <c r="E103" s="300"/>
      <c r="F103" s="300" t="s">
        <v>392</v>
      </c>
      <c r="G103" s="301"/>
      <c r="H103" s="300" t="s">
        <v>51</v>
      </c>
      <c r="I103" s="300" t="s">
        <v>54</v>
      </c>
      <c r="J103" s="300" t="s">
        <v>393</v>
      </c>
      <c r="K103" s="299"/>
    </row>
    <row r="104" s="1" customFormat="1" ht="17.25" customHeight="1">
      <c r="B104" s="297"/>
      <c r="C104" s="302" t="s">
        <v>394</v>
      </c>
      <c r="D104" s="302"/>
      <c r="E104" s="302"/>
      <c r="F104" s="303" t="s">
        <v>395</v>
      </c>
      <c r="G104" s="304"/>
      <c r="H104" s="302"/>
      <c r="I104" s="302"/>
      <c r="J104" s="302" t="s">
        <v>396</v>
      </c>
      <c r="K104" s="299"/>
    </row>
    <row r="105" s="1" customFormat="1" ht="5.25" customHeight="1">
      <c r="B105" s="297"/>
      <c r="C105" s="300"/>
      <c r="D105" s="300"/>
      <c r="E105" s="300"/>
      <c r="F105" s="300"/>
      <c r="G105" s="316"/>
      <c r="H105" s="300"/>
      <c r="I105" s="300"/>
      <c r="J105" s="300"/>
      <c r="K105" s="299"/>
    </row>
    <row r="106" s="1" customFormat="1" ht="15" customHeight="1">
      <c r="B106" s="297"/>
      <c r="C106" s="285" t="s">
        <v>50</v>
      </c>
      <c r="D106" s="305"/>
      <c r="E106" s="305"/>
      <c r="F106" s="307" t="s">
        <v>397</v>
      </c>
      <c r="G106" s="316"/>
      <c r="H106" s="285" t="s">
        <v>437</v>
      </c>
      <c r="I106" s="285" t="s">
        <v>399</v>
      </c>
      <c r="J106" s="285">
        <v>20</v>
      </c>
      <c r="K106" s="299"/>
    </row>
    <row r="107" s="1" customFormat="1" ht="15" customHeight="1">
      <c r="B107" s="297"/>
      <c r="C107" s="285" t="s">
        <v>400</v>
      </c>
      <c r="D107" s="285"/>
      <c r="E107" s="285"/>
      <c r="F107" s="307" t="s">
        <v>397</v>
      </c>
      <c r="G107" s="285"/>
      <c r="H107" s="285" t="s">
        <v>437</v>
      </c>
      <c r="I107" s="285" t="s">
        <v>399</v>
      </c>
      <c r="J107" s="285">
        <v>120</v>
      </c>
      <c r="K107" s="299"/>
    </row>
    <row r="108" s="1" customFormat="1" ht="15" customHeight="1">
      <c r="B108" s="308"/>
      <c r="C108" s="285" t="s">
        <v>402</v>
      </c>
      <c r="D108" s="285"/>
      <c r="E108" s="285"/>
      <c r="F108" s="307" t="s">
        <v>403</v>
      </c>
      <c r="G108" s="285"/>
      <c r="H108" s="285" t="s">
        <v>437</v>
      </c>
      <c r="I108" s="285" t="s">
        <v>399</v>
      </c>
      <c r="J108" s="285">
        <v>50</v>
      </c>
      <c r="K108" s="299"/>
    </row>
    <row r="109" s="1" customFormat="1" ht="15" customHeight="1">
      <c r="B109" s="308"/>
      <c r="C109" s="285" t="s">
        <v>405</v>
      </c>
      <c r="D109" s="285"/>
      <c r="E109" s="285"/>
      <c r="F109" s="307" t="s">
        <v>397</v>
      </c>
      <c r="G109" s="285"/>
      <c r="H109" s="285" t="s">
        <v>437</v>
      </c>
      <c r="I109" s="285" t="s">
        <v>407</v>
      </c>
      <c r="J109" s="285"/>
      <c r="K109" s="299"/>
    </row>
    <row r="110" s="1" customFormat="1" ht="15" customHeight="1">
      <c r="B110" s="308"/>
      <c r="C110" s="285" t="s">
        <v>416</v>
      </c>
      <c r="D110" s="285"/>
      <c r="E110" s="285"/>
      <c r="F110" s="307" t="s">
        <v>403</v>
      </c>
      <c r="G110" s="285"/>
      <c r="H110" s="285" t="s">
        <v>437</v>
      </c>
      <c r="I110" s="285" t="s">
        <v>399</v>
      </c>
      <c r="J110" s="285">
        <v>50</v>
      </c>
      <c r="K110" s="299"/>
    </row>
    <row r="111" s="1" customFormat="1" ht="15" customHeight="1">
      <c r="B111" s="308"/>
      <c r="C111" s="285" t="s">
        <v>424</v>
      </c>
      <c r="D111" s="285"/>
      <c r="E111" s="285"/>
      <c r="F111" s="307" t="s">
        <v>403</v>
      </c>
      <c r="G111" s="285"/>
      <c r="H111" s="285" t="s">
        <v>437</v>
      </c>
      <c r="I111" s="285" t="s">
        <v>399</v>
      </c>
      <c r="J111" s="285">
        <v>50</v>
      </c>
      <c r="K111" s="299"/>
    </row>
    <row r="112" s="1" customFormat="1" ht="15" customHeight="1">
      <c r="B112" s="308"/>
      <c r="C112" s="285" t="s">
        <v>422</v>
      </c>
      <c r="D112" s="285"/>
      <c r="E112" s="285"/>
      <c r="F112" s="307" t="s">
        <v>403</v>
      </c>
      <c r="G112" s="285"/>
      <c r="H112" s="285" t="s">
        <v>437</v>
      </c>
      <c r="I112" s="285" t="s">
        <v>399</v>
      </c>
      <c r="J112" s="285">
        <v>50</v>
      </c>
      <c r="K112" s="299"/>
    </row>
    <row r="113" s="1" customFormat="1" ht="15" customHeight="1">
      <c r="B113" s="308"/>
      <c r="C113" s="285" t="s">
        <v>50</v>
      </c>
      <c r="D113" s="285"/>
      <c r="E113" s="285"/>
      <c r="F113" s="307" t="s">
        <v>397</v>
      </c>
      <c r="G113" s="285"/>
      <c r="H113" s="285" t="s">
        <v>438</v>
      </c>
      <c r="I113" s="285" t="s">
        <v>399</v>
      </c>
      <c r="J113" s="285">
        <v>20</v>
      </c>
      <c r="K113" s="299"/>
    </row>
    <row r="114" s="1" customFormat="1" ht="15" customHeight="1">
      <c r="B114" s="308"/>
      <c r="C114" s="285" t="s">
        <v>439</v>
      </c>
      <c r="D114" s="285"/>
      <c r="E114" s="285"/>
      <c r="F114" s="307" t="s">
        <v>397</v>
      </c>
      <c r="G114" s="285"/>
      <c r="H114" s="285" t="s">
        <v>440</v>
      </c>
      <c r="I114" s="285" t="s">
        <v>399</v>
      </c>
      <c r="J114" s="285">
        <v>120</v>
      </c>
      <c r="K114" s="299"/>
    </row>
    <row r="115" s="1" customFormat="1" ht="15" customHeight="1">
      <c r="B115" s="308"/>
      <c r="C115" s="285" t="s">
        <v>35</v>
      </c>
      <c r="D115" s="285"/>
      <c r="E115" s="285"/>
      <c r="F115" s="307" t="s">
        <v>397</v>
      </c>
      <c r="G115" s="285"/>
      <c r="H115" s="285" t="s">
        <v>441</v>
      </c>
      <c r="I115" s="285" t="s">
        <v>432</v>
      </c>
      <c r="J115" s="285"/>
      <c r="K115" s="299"/>
    </row>
    <row r="116" s="1" customFormat="1" ht="15" customHeight="1">
      <c r="B116" s="308"/>
      <c r="C116" s="285" t="s">
        <v>45</v>
      </c>
      <c r="D116" s="285"/>
      <c r="E116" s="285"/>
      <c r="F116" s="307" t="s">
        <v>397</v>
      </c>
      <c r="G116" s="285"/>
      <c r="H116" s="285" t="s">
        <v>442</v>
      </c>
      <c r="I116" s="285" t="s">
        <v>432</v>
      </c>
      <c r="J116" s="285"/>
      <c r="K116" s="299"/>
    </row>
    <row r="117" s="1" customFormat="1" ht="15" customHeight="1">
      <c r="B117" s="308"/>
      <c r="C117" s="285" t="s">
        <v>54</v>
      </c>
      <c r="D117" s="285"/>
      <c r="E117" s="285"/>
      <c r="F117" s="307" t="s">
        <v>397</v>
      </c>
      <c r="G117" s="285"/>
      <c r="H117" s="285" t="s">
        <v>443</v>
      </c>
      <c r="I117" s="285" t="s">
        <v>444</v>
      </c>
      <c r="J117" s="285"/>
      <c r="K117" s="299"/>
    </row>
    <row r="118" s="1" customFormat="1" ht="15" customHeight="1">
      <c r="B118" s="311"/>
      <c r="C118" s="317"/>
      <c r="D118" s="317"/>
      <c r="E118" s="317"/>
      <c r="F118" s="317"/>
      <c r="G118" s="317"/>
      <c r="H118" s="317"/>
      <c r="I118" s="317"/>
      <c r="J118" s="317"/>
      <c r="K118" s="313"/>
    </row>
    <row r="119" s="1" customFormat="1" ht="18.75" customHeight="1">
      <c r="B119" s="318"/>
      <c r="C119" s="282"/>
      <c r="D119" s="282"/>
      <c r="E119" s="282"/>
      <c r="F119" s="319"/>
      <c r="G119" s="282"/>
      <c r="H119" s="282"/>
      <c r="I119" s="282"/>
      <c r="J119" s="282"/>
      <c r="K119" s="318"/>
    </row>
    <row r="120" s="1" customFormat="1" ht="18.75" customHeight="1">
      <c r="B120" s="293"/>
      <c r="C120" s="293"/>
      <c r="D120" s="293"/>
      <c r="E120" s="293"/>
      <c r="F120" s="293"/>
      <c r="G120" s="293"/>
      <c r="H120" s="293"/>
      <c r="I120" s="293"/>
      <c r="J120" s="293"/>
      <c r="K120" s="293"/>
    </row>
    <row r="121" s="1" customFormat="1" ht="7.5" customHeight="1">
      <c r="B121" s="320"/>
      <c r="C121" s="321"/>
      <c r="D121" s="321"/>
      <c r="E121" s="321"/>
      <c r="F121" s="321"/>
      <c r="G121" s="321"/>
      <c r="H121" s="321"/>
      <c r="I121" s="321"/>
      <c r="J121" s="321"/>
      <c r="K121" s="322"/>
    </row>
    <row r="122" s="1" customFormat="1" ht="45" customHeight="1">
      <c r="B122" s="323"/>
      <c r="C122" s="276" t="s">
        <v>445</v>
      </c>
      <c r="D122" s="276"/>
      <c r="E122" s="276"/>
      <c r="F122" s="276"/>
      <c r="G122" s="276"/>
      <c r="H122" s="276"/>
      <c r="I122" s="276"/>
      <c r="J122" s="276"/>
      <c r="K122" s="324"/>
    </row>
    <row r="123" s="1" customFormat="1" ht="17.25" customHeight="1">
      <c r="B123" s="325"/>
      <c r="C123" s="300" t="s">
        <v>391</v>
      </c>
      <c r="D123" s="300"/>
      <c r="E123" s="300"/>
      <c r="F123" s="300" t="s">
        <v>392</v>
      </c>
      <c r="G123" s="301"/>
      <c r="H123" s="300" t="s">
        <v>51</v>
      </c>
      <c r="I123" s="300" t="s">
        <v>54</v>
      </c>
      <c r="J123" s="300" t="s">
        <v>393</v>
      </c>
      <c r="K123" s="326"/>
    </row>
    <row r="124" s="1" customFormat="1" ht="17.25" customHeight="1">
      <c r="B124" s="325"/>
      <c r="C124" s="302" t="s">
        <v>394</v>
      </c>
      <c r="D124" s="302"/>
      <c r="E124" s="302"/>
      <c r="F124" s="303" t="s">
        <v>395</v>
      </c>
      <c r="G124" s="304"/>
      <c r="H124" s="302"/>
      <c r="I124" s="302"/>
      <c r="J124" s="302" t="s">
        <v>396</v>
      </c>
      <c r="K124" s="326"/>
    </row>
    <row r="125" s="1" customFormat="1" ht="5.25" customHeight="1">
      <c r="B125" s="327"/>
      <c r="C125" s="305"/>
      <c r="D125" s="305"/>
      <c r="E125" s="305"/>
      <c r="F125" s="305"/>
      <c r="G125" s="285"/>
      <c r="H125" s="305"/>
      <c r="I125" s="305"/>
      <c r="J125" s="305"/>
      <c r="K125" s="328"/>
    </row>
    <row r="126" s="1" customFormat="1" ht="15" customHeight="1">
      <c r="B126" s="327"/>
      <c r="C126" s="285" t="s">
        <v>400</v>
      </c>
      <c r="D126" s="305"/>
      <c r="E126" s="305"/>
      <c r="F126" s="307" t="s">
        <v>397</v>
      </c>
      <c r="G126" s="285"/>
      <c r="H126" s="285" t="s">
        <v>437</v>
      </c>
      <c r="I126" s="285" t="s">
        <v>399</v>
      </c>
      <c r="J126" s="285">
        <v>120</v>
      </c>
      <c r="K126" s="329"/>
    </row>
    <row r="127" s="1" customFormat="1" ht="15" customHeight="1">
      <c r="B127" s="327"/>
      <c r="C127" s="285" t="s">
        <v>446</v>
      </c>
      <c r="D127" s="285"/>
      <c r="E127" s="285"/>
      <c r="F127" s="307" t="s">
        <v>397</v>
      </c>
      <c r="G127" s="285"/>
      <c r="H127" s="285" t="s">
        <v>447</v>
      </c>
      <c r="I127" s="285" t="s">
        <v>399</v>
      </c>
      <c r="J127" s="285" t="s">
        <v>448</v>
      </c>
      <c r="K127" s="329"/>
    </row>
    <row r="128" s="1" customFormat="1" ht="15" customHeight="1">
      <c r="B128" s="327"/>
      <c r="C128" s="285" t="s">
        <v>345</v>
      </c>
      <c r="D128" s="285"/>
      <c r="E128" s="285"/>
      <c r="F128" s="307" t="s">
        <v>397</v>
      </c>
      <c r="G128" s="285"/>
      <c r="H128" s="285" t="s">
        <v>449</v>
      </c>
      <c r="I128" s="285" t="s">
        <v>399</v>
      </c>
      <c r="J128" s="285" t="s">
        <v>448</v>
      </c>
      <c r="K128" s="329"/>
    </row>
    <row r="129" s="1" customFormat="1" ht="15" customHeight="1">
      <c r="B129" s="327"/>
      <c r="C129" s="285" t="s">
        <v>408</v>
      </c>
      <c r="D129" s="285"/>
      <c r="E129" s="285"/>
      <c r="F129" s="307" t="s">
        <v>403</v>
      </c>
      <c r="G129" s="285"/>
      <c r="H129" s="285" t="s">
        <v>409</v>
      </c>
      <c r="I129" s="285" t="s">
        <v>399</v>
      </c>
      <c r="J129" s="285">
        <v>15</v>
      </c>
      <c r="K129" s="329"/>
    </row>
    <row r="130" s="1" customFormat="1" ht="15" customHeight="1">
      <c r="B130" s="327"/>
      <c r="C130" s="309" t="s">
        <v>410</v>
      </c>
      <c r="D130" s="309"/>
      <c r="E130" s="309"/>
      <c r="F130" s="310" t="s">
        <v>403</v>
      </c>
      <c r="G130" s="309"/>
      <c r="H130" s="309" t="s">
        <v>411</v>
      </c>
      <c r="I130" s="309" t="s">
        <v>399</v>
      </c>
      <c r="J130" s="309">
        <v>15</v>
      </c>
      <c r="K130" s="329"/>
    </row>
    <row r="131" s="1" customFormat="1" ht="15" customHeight="1">
      <c r="B131" s="327"/>
      <c r="C131" s="309" t="s">
        <v>412</v>
      </c>
      <c r="D131" s="309"/>
      <c r="E131" s="309"/>
      <c r="F131" s="310" t="s">
        <v>403</v>
      </c>
      <c r="G131" s="309"/>
      <c r="H131" s="309" t="s">
        <v>413</v>
      </c>
      <c r="I131" s="309" t="s">
        <v>399</v>
      </c>
      <c r="J131" s="309">
        <v>20</v>
      </c>
      <c r="K131" s="329"/>
    </row>
    <row r="132" s="1" customFormat="1" ht="15" customHeight="1">
      <c r="B132" s="327"/>
      <c r="C132" s="309" t="s">
        <v>414</v>
      </c>
      <c r="D132" s="309"/>
      <c r="E132" s="309"/>
      <c r="F132" s="310" t="s">
        <v>403</v>
      </c>
      <c r="G132" s="309"/>
      <c r="H132" s="309" t="s">
        <v>415</v>
      </c>
      <c r="I132" s="309" t="s">
        <v>399</v>
      </c>
      <c r="J132" s="309">
        <v>20</v>
      </c>
      <c r="K132" s="329"/>
    </row>
    <row r="133" s="1" customFormat="1" ht="15" customHeight="1">
      <c r="B133" s="327"/>
      <c r="C133" s="285" t="s">
        <v>402</v>
      </c>
      <c r="D133" s="285"/>
      <c r="E133" s="285"/>
      <c r="F133" s="307" t="s">
        <v>403</v>
      </c>
      <c r="G133" s="285"/>
      <c r="H133" s="285" t="s">
        <v>437</v>
      </c>
      <c r="I133" s="285" t="s">
        <v>399</v>
      </c>
      <c r="J133" s="285">
        <v>50</v>
      </c>
      <c r="K133" s="329"/>
    </row>
    <row r="134" s="1" customFormat="1" ht="15" customHeight="1">
      <c r="B134" s="327"/>
      <c r="C134" s="285" t="s">
        <v>416</v>
      </c>
      <c r="D134" s="285"/>
      <c r="E134" s="285"/>
      <c r="F134" s="307" t="s">
        <v>403</v>
      </c>
      <c r="G134" s="285"/>
      <c r="H134" s="285" t="s">
        <v>437</v>
      </c>
      <c r="I134" s="285" t="s">
        <v>399</v>
      </c>
      <c r="J134" s="285">
        <v>50</v>
      </c>
      <c r="K134" s="329"/>
    </row>
    <row r="135" s="1" customFormat="1" ht="15" customHeight="1">
      <c r="B135" s="327"/>
      <c r="C135" s="285" t="s">
        <v>422</v>
      </c>
      <c r="D135" s="285"/>
      <c r="E135" s="285"/>
      <c r="F135" s="307" t="s">
        <v>403</v>
      </c>
      <c r="G135" s="285"/>
      <c r="H135" s="285" t="s">
        <v>437</v>
      </c>
      <c r="I135" s="285" t="s">
        <v>399</v>
      </c>
      <c r="J135" s="285">
        <v>50</v>
      </c>
      <c r="K135" s="329"/>
    </row>
    <row r="136" s="1" customFormat="1" ht="15" customHeight="1">
      <c r="B136" s="327"/>
      <c r="C136" s="285" t="s">
        <v>424</v>
      </c>
      <c r="D136" s="285"/>
      <c r="E136" s="285"/>
      <c r="F136" s="307" t="s">
        <v>403</v>
      </c>
      <c r="G136" s="285"/>
      <c r="H136" s="285" t="s">
        <v>437</v>
      </c>
      <c r="I136" s="285" t="s">
        <v>399</v>
      </c>
      <c r="J136" s="285">
        <v>50</v>
      </c>
      <c r="K136" s="329"/>
    </row>
    <row r="137" s="1" customFormat="1" ht="15" customHeight="1">
      <c r="B137" s="327"/>
      <c r="C137" s="285" t="s">
        <v>425</v>
      </c>
      <c r="D137" s="285"/>
      <c r="E137" s="285"/>
      <c r="F137" s="307" t="s">
        <v>403</v>
      </c>
      <c r="G137" s="285"/>
      <c r="H137" s="285" t="s">
        <v>450</v>
      </c>
      <c r="I137" s="285" t="s">
        <v>399</v>
      </c>
      <c r="J137" s="285">
        <v>255</v>
      </c>
      <c r="K137" s="329"/>
    </row>
    <row r="138" s="1" customFormat="1" ht="15" customHeight="1">
      <c r="B138" s="327"/>
      <c r="C138" s="285" t="s">
        <v>427</v>
      </c>
      <c r="D138" s="285"/>
      <c r="E138" s="285"/>
      <c r="F138" s="307" t="s">
        <v>397</v>
      </c>
      <c r="G138" s="285"/>
      <c r="H138" s="285" t="s">
        <v>451</v>
      </c>
      <c r="I138" s="285" t="s">
        <v>429</v>
      </c>
      <c r="J138" s="285"/>
      <c r="K138" s="329"/>
    </row>
    <row r="139" s="1" customFormat="1" ht="15" customHeight="1">
      <c r="B139" s="327"/>
      <c r="C139" s="285" t="s">
        <v>430</v>
      </c>
      <c r="D139" s="285"/>
      <c r="E139" s="285"/>
      <c r="F139" s="307" t="s">
        <v>397</v>
      </c>
      <c r="G139" s="285"/>
      <c r="H139" s="285" t="s">
        <v>452</v>
      </c>
      <c r="I139" s="285" t="s">
        <v>432</v>
      </c>
      <c r="J139" s="285"/>
      <c r="K139" s="329"/>
    </row>
    <row r="140" s="1" customFormat="1" ht="15" customHeight="1">
      <c r="B140" s="327"/>
      <c r="C140" s="285" t="s">
        <v>433</v>
      </c>
      <c r="D140" s="285"/>
      <c r="E140" s="285"/>
      <c r="F140" s="307" t="s">
        <v>397</v>
      </c>
      <c r="G140" s="285"/>
      <c r="H140" s="285" t="s">
        <v>433</v>
      </c>
      <c r="I140" s="285" t="s">
        <v>432</v>
      </c>
      <c r="J140" s="285"/>
      <c r="K140" s="329"/>
    </row>
    <row r="141" s="1" customFormat="1" ht="15" customHeight="1">
      <c r="B141" s="327"/>
      <c r="C141" s="285" t="s">
        <v>35</v>
      </c>
      <c r="D141" s="285"/>
      <c r="E141" s="285"/>
      <c r="F141" s="307" t="s">
        <v>397</v>
      </c>
      <c r="G141" s="285"/>
      <c r="H141" s="285" t="s">
        <v>453</v>
      </c>
      <c r="I141" s="285" t="s">
        <v>432</v>
      </c>
      <c r="J141" s="285"/>
      <c r="K141" s="329"/>
    </row>
    <row r="142" s="1" customFormat="1" ht="15" customHeight="1">
      <c r="B142" s="327"/>
      <c r="C142" s="285" t="s">
        <v>454</v>
      </c>
      <c r="D142" s="285"/>
      <c r="E142" s="285"/>
      <c r="F142" s="307" t="s">
        <v>397</v>
      </c>
      <c r="G142" s="285"/>
      <c r="H142" s="285" t="s">
        <v>455</v>
      </c>
      <c r="I142" s="285" t="s">
        <v>432</v>
      </c>
      <c r="J142" s="285"/>
      <c r="K142" s="329"/>
    </row>
    <row r="143" s="1" customFormat="1" ht="15" customHeight="1">
      <c r="B143" s="330"/>
      <c r="C143" s="331"/>
      <c r="D143" s="331"/>
      <c r="E143" s="331"/>
      <c r="F143" s="331"/>
      <c r="G143" s="331"/>
      <c r="H143" s="331"/>
      <c r="I143" s="331"/>
      <c r="J143" s="331"/>
      <c r="K143" s="332"/>
    </row>
    <row r="144" s="1" customFormat="1" ht="18.75" customHeight="1">
      <c r="B144" s="282"/>
      <c r="C144" s="282"/>
      <c r="D144" s="282"/>
      <c r="E144" s="282"/>
      <c r="F144" s="319"/>
      <c r="G144" s="282"/>
      <c r="H144" s="282"/>
      <c r="I144" s="282"/>
      <c r="J144" s="282"/>
      <c r="K144" s="282"/>
    </row>
    <row r="145" s="1" customFormat="1" ht="18.75" customHeight="1">
      <c r="B145" s="293"/>
      <c r="C145" s="293"/>
      <c r="D145" s="293"/>
      <c r="E145" s="293"/>
      <c r="F145" s="293"/>
      <c r="G145" s="293"/>
      <c r="H145" s="293"/>
      <c r="I145" s="293"/>
      <c r="J145" s="293"/>
      <c r="K145" s="293"/>
    </row>
    <row r="146" s="1" customFormat="1" ht="7.5" customHeight="1">
      <c r="B146" s="294"/>
      <c r="C146" s="295"/>
      <c r="D146" s="295"/>
      <c r="E146" s="295"/>
      <c r="F146" s="295"/>
      <c r="G146" s="295"/>
      <c r="H146" s="295"/>
      <c r="I146" s="295"/>
      <c r="J146" s="295"/>
      <c r="K146" s="296"/>
    </row>
    <row r="147" s="1" customFormat="1" ht="45" customHeight="1">
      <c r="B147" s="297"/>
      <c r="C147" s="298" t="s">
        <v>456</v>
      </c>
      <c r="D147" s="298"/>
      <c r="E147" s="298"/>
      <c r="F147" s="298"/>
      <c r="G147" s="298"/>
      <c r="H147" s="298"/>
      <c r="I147" s="298"/>
      <c r="J147" s="298"/>
      <c r="K147" s="299"/>
    </row>
    <row r="148" s="1" customFormat="1" ht="17.25" customHeight="1">
      <c r="B148" s="297"/>
      <c r="C148" s="300" t="s">
        <v>391</v>
      </c>
      <c r="D148" s="300"/>
      <c r="E148" s="300"/>
      <c r="F148" s="300" t="s">
        <v>392</v>
      </c>
      <c r="G148" s="301"/>
      <c r="H148" s="300" t="s">
        <v>51</v>
      </c>
      <c r="I148" s="300" t="s">
        <v>54</v>
      </c>
      <c r="J148" s="300" t="s">
        <v>393</v>
      </c>
      <c r="K148" s="299"/>
    </row>
    <row r="149" s="1" customFormat="1" ht="17.25" customHeight="1">
      <c r="B149" s="297"/>
      <c r="C149" s="302" t="s">
        <v>394</v>
      </c>
      <c r="D149" s="302"/>
      <c r="E149" s="302"/>
      <c r="F149" s="303" t="s">
        <v>395</v>
      </c>
      <c r="G149" s="304"/>
      <c r="H149" s="302"/>
      <c r="I149" s="302"/>
      <c r="J149" s="302" t="s">
        <v>396</v>
      </c>
      <c r="K149" s="299"/>
    </row>
    <row r="150" s="1" customFormat="1" ht="5.25" customHeight="1">
      <c r="B150" s="308"/>
      <c r="C150" s="305"/>
      <c r="D150" s="305"/>
      <c r="E150" s="305"/>
      <c r="F150" s="305"/>
      <c r="G150" s="306"/>
      <c r="H150" s="305"/>
      <c r="I150" s="305"/>
      <c r="J150" s="305"/>
      <c r="K150" s="329"/>
    </row>
    <row r="151" s="1" customFormat="1" ht="15" customHeight="1">
      <c r="B151" s="308"/>
      <c r="C151" s="333" t="s">
        <v>400</v>
      </c>
      <c r="D151" s="285"/>
      <c r="E151" s="285"/>
      <c r="F151" s="334" t="s">
        <v>397</v>
      </c>
      <c r="G151" s="285"/>
      <c r="H151" s="333" t="s">
        <v>437</v>
      </c>
      <c r="I151" s="333" t="s">
        <v>399</v>
      </c>
      <c r="J151" s="333">
        <v>120</v>
      </c>
      <c r="K151" s="329"/>
    </row>
    <row r="152" s="1" customFormat="1" ht="15" customHeight="1">
      <c r="B152" s="308"/>
      <c r="C152" s="333" t="s">
        <v>446</v>
      </c>
      <c r="D152" s="285"/>
      <c r="E152" s="285"/>
      <c r="F152" s="334" t="s">
        <v>397</v>
      </c>
      <c r="G152" s="285"/>
      <c r="H152" s="333" t="s">
        <v>457</v>
      </c>
      <c r="I152" s="333" t="s">
        <v>399</v>
      </c>
      <c r="J152" s="333" t="s">
        <v>448</v>
      </c>
      <c r="K152" s="329"/>
    </row>
    <row r="153" s="1" customFormat="1" ht="15" customHeight="1">
      <c r="B153" s="308"/>
      <c r="C153" s="333" t="s">
        <v>345</v>
      </c>
      <c r="D153" s="285"/>
      <c r="E153" s="285"/>
      <c r="F153" s="334" t="s">
        <v>397</v>
      </c>
      <c r="G153" s="285"/>
      <c r="H153" s="333" t="s">
        <v>458</v>
      </c>
      <c r="I153" s="333" t="s">
        <v>399</v>
      </c>
      <c r="J153" s="333" t="s">
        <v>448</v>
      </c>
      <c r="K153" s="329"/>
    </row>
    <row r="154" s="1" customFormat="1" ht="15" customHeight="1">
      <c r="B154" s="308"/>
      <c r="C154" s="333" t="s">
        <v>402</v>
      </c>
      <c r="D154" s="285"/>
      <c r="E154" s="285"/>
      <c r="F154" s="334" t="s">
        <v>403</v>
      </c>
      <c r="G154" s="285"/>
      <c r="H154" s="333" t="s">
        <v>437</v>
      </c>
      <c r="I154" s="333" t="s">
        <v>399</v>
      </c>
      <c r="J154" s="333">
        <v>50</v>
      </c>
      <c r="K154" s="329"/>
    </row>
    <row r="155" s="1" customFormat="1" ht="15" customHeight="1">
      <c r="B155" s="308"/>
      <c r="C155" s="333" t="s">
        <v>405</v>
      </c>
      <c r="D155" s="285"/>
      <c r="E155" s="285"/>
      <c r="F155" s="334" t="s">
        <v>397</v>
      </c>
      <c r="G155" s="285"/>
      <c r="H155" s="333" t="s">
        <v>437</v>
      </c>
      <c r="I155" s="333" t="s">
        <v>407</v>
      </c>
      <c r="J155" s="333"/>
      <c r="K155" s="329"/>
    </row>
    <row r="156" s="1" customFormat="1" ht="15" customHeight="1">
      <c r="B156" s="308"/>
      <c r="C156" s="333" t="s">
        <v>416</v>
      </c>
      <c r="D156" s="285"/>
      <c r="E156" s="285"/>
      <c r="F156" s="334" t="s">
        <v>403</v>
      </c>
      <c r="G156" s="285"/>
      <c r="H156" s="333" t="s">
        <v>437</v>
      </c>
      <c r="I156" s="333" t="s">
        <v>399</v>
      </c>
      <c r="J156" s="333">
        <v>50</v>
      </c>
      <c r="K156" s="329"/>
    </row>
    <row r="157" s="1" customFormat="1" ht="15" customHeight="1">
      <c r="B157" s="308"/>
      <c r="C157" s="333" t="s">
        <v>424</v>
      </c>
      <c r="D157" s="285"/>
      <c r="E157" s="285"/>
      <c r="F157" s="334" t="s">
        <v>403</v>
      </c>
      <c r="G157" s="285"/>
      <c r="H157" s="333" t="s">
        <v>437</v>
      </c>
      <c r="I157" s="333" t="s">
        <v>399</v>
      </c>
      <c r="J157" s="333">
        <v>50</v>
      </c>
      <c r="K157" s="329"/>
    </row>
    <row r="158" s="1" customFormat="1" ht="15" customHeight="1">
      <c r="B158" s="308"/>
      <c r="C158" s="333" t="s">
        <v>422</v>
      </c>
      <c r="D158" s="285"/>
      <c r="E158" s="285"/>
      <c r="F158" s="334" t="s">
        <v>403</v>
      </c>
      <c r="G158" s="285"/>
      <c r="H158" s="333" t="s">
        <v>437</v>
      </c>
      <c r="I158" s="333" t="s">
        <v>399</v>
      </c>
      <c r="J158" s="333">
        <v>50</v>
      </c>
      <c r="K158" s="329"/>
    </row>
    <row r="159" s="1" customFormat="1" ht="15" customHeight="1">
      <c r="B159" s="308"/>
      <c r="C159" s="333" t="s">
        <v>93</v>
      </c>
      <c r="D159" s="285"/>
      <c r="E159" s="285"/>
      <c r="F159" s="334" t="s">
        <v>397</v>
      </c>
      <c r="G159" s="285"/>
      <c r="H159" s="333" t="s">
        <v>459</v>
      </c>
      <c r="I159" s="333" t="s">
        <v>399</v>
      </c>
      <c r="J159" s="333" t="s">
        <v>460</v>
      </c>
      <c r="K159" s="329"/>
    </row>
    <row r="160" s="1" customFormat="1" ht="15" customHeight="1">
      <c r="B160" s="308"/>
      <c r="C160" s="333" t="s">
        <v>461</v>
      </c>
      <c r="D160" s="285"/>
      <c r="E160" s="285"/>
      <c r="F160" s="334" t="s">
        <v>397</v>
      </c>
      <c r="G160" s="285"/>
      <c r="H160" s="333" t="s">
        <v>462</v>
      </c>
      <c r="I160" s="333" t="s">
        <v>432</v>
      </c>
      <c r="J160" s="333"/>
      <c r="K160" s="329"/>
    </row>
    <row r="161" s="1" customFormat="1" ht="15" customHeight="1">
      <c r="B161" s="335"/>
      <c r="C161" s="317"/>
      <c r="D161" s="317"/>
      <c r="E161" s="317"/>
      <c r="F161" s="317"/>
      <c r="G161" s="317"/>
      <c r="H161" s="317"/>
      <c r="I161" s="317"/>
      <c r="J161" s="317"/>
      <c r="K161" s="336"/>
    </row>
    <row r="162" s="1" customFormat="1" ht="18.75" customHeight="1">
      <c r="B162" s="282"/>
      <c r="C162" s="285"/>
      <c r="D162" s="285"/>
      <c r="E162" s="285"/>
      <c r="F162" s="307"/>
      <c r="G162" s="285"/>
      <c r="H162" s="285"/>
      <c r="I162" s="285"/>
      <c r="J162" s="285"/>
      <c r="K162" s="282"/>
    </row>
    <row r="163" s="1" customFormat="1" ht="18.75" customHeight="1">
      <c r="B163" s="293"/>
      <c r="C163" s="293"/>
      <c r="D163" s="293"/>
      <c r="E163" s="293"/>
      <c r="F163" s="293"/>
      <c r="G163" s="293"/>
      <c r="H163" s="293"/>
      <c r="I163" s="293"/>
      <c r="J163" s="293"/>
      <c r="K163" s="293"/>
    </row>
    <row r="164" s="1" customFormat="1" ht="7.5" customHeight="1">
      <c r="B164" s="272"/>
      <c r="C164" s="273"/>
      <c r="D164" s="273"/>
      <c r="E164" s="273"/>
      <c r="F164" s="273"/>
      <c r="G164" s="273"/>
      <c r="H164" s="273"/>
      <c r="I164" s="273"/>
      <c r="J164" s="273"/>
      <c r="K164" s="274"/>
    </row>
    <row r="165" s="1" customFormat="1" ht="45" customHeight="1">
      <c r="B165" s="275"/>
      <c r="C165" s="276" t="s">
        <v>463</v>
      </c>
      <c r="D165" s="276"/>
      <c r="E165" s="276"/>
      <c r="F165" s="276"/>
      <c r="G165" s="276"/>
      <c r="H165" s="276"/>
      <c r="I165" s="276"/>
      <c r="J165" s="276"/>
      <c r="K165" s="277"/>
    </row>
    <row r="166" s="1" customFormat="1" ht="17.25" customHeight="1">
      <c r="B166" s="275"/>
      <c r="C166" s="300" t="s">
        <v>391</v>
      </c>
      <c r="D166" s="300"/>
      <c r="E166" s="300"/>
      <c r="F166" s="300" t="s">
        <v>392</v>
      </c>
      <c r="G166" s="337"/>
      <c r="H166" s="338" t="s">
        <v>51</v>
      </c>
      <c r="I166" s="338" t="s">
        <v>54</v>
      </c>
      <c r="J166" s="300" t="s">
        <v>393</v>
      </c>
      <c r="K166" s="277"/>
    </row>
    <row r="167" s="1" customFormat="1" ht="17.25" customHeight="1">
      <c r="B167" s="278"/>
      <c r="C167" s="302" t="s">
        <v>394</v>
      </c>
      <c r="D167" s="302"/>
      <c r="E167" s="302"/>
      <c r="F167" s="303" t="s">
        <v>395</v>
      </c>
      <c r="G167" s="339"/>
      <c r="H167" s="340"/>
      <c r="I167" s="340"/>
      <c r="J167" s="302" t="s">
        <v>396</v>
      </c>
      <c r="K167" s="280"/>
    </row>
    <row r="168" s="1" customFormat="1" ht="5.25" customHeight="1">
      <c r="B168" s="308"/>
      <c r="C168" s="305"/>
      <c r="D168" s="305"/>
      <c r="E168" s="305"/>
      <c r="F168" s="305"/>
      <c r="G168" s="306"/>
      <c r="H168" s="305"/>
      <c r="I168" s="305"/>
      <c r="J168" s="305"/>
      <c r="K168" s="329"/>
    </row>
    <row r="169" s="1" customFormat="1" ht="15" customHeight="1">
      <c r="B169" s="308"/>
      <c r="C169" s="285" t="s">
        <v>400</v>
      </c>
      <c r="D169" s="285"/>
      <c r="E169" s="285"/>
      <c r="F169" s="307" t="s">
        <v>397</v>
      </c>
      <c r="G169" s="285"/>
      <c r="H169" s="285" t="s">
        <v>437</v>
      </c>
      <c r="I169" s="285" t="s">
        <v>399</v>
      </c>
      <c r="J169" s="285">
        <v>120</v>
      </c>
      <c r="K169" s="329"/>
    </row>
    <row r="170" s="1" customFormat="1" ht="15" customHeight="1">
      <c r="B170" s="308"/>
      <c r="C170" s="285" t="s">
        <v>446</v>
      </c>
      <c r="D170" s="285"/>
      <c r="E170" s="285"/>
      <c r="F170" s="307" t="s">
        <v>397</v>
      </c>
      <c r="G170" s="285"/>
      <c r="H170" s="285" t="s">
        <v>447</v>
      </c>
      <c r="I170" s="285" t="s">
        <v>399</v>
      </c>
      <c r="J170" s="285" t="s">
        <v>448</v>
      </c>
      <c r="K170" s="329"/>
    </row>
    <row r="171" s="1" customFormat="1" ht="15" customHeight="1">
      <c r="B171" s="308"/>
      <c r="C171" s="285" t="s">
        <v>345</v>
      </c>
      <c r="D171" s="285"/>
      <c r="E171" s="285"/>
      <c r="F171" s="307" t="s">
        <v>397</v>
      </c>
      <c r="G171" s="285"/>
      <c r="H171" s="285" t="s">
        <v>464</v>
      </c>
      <c r="I171" s="285" t="s">
        <v>399</v>
      </c>
      <c r="J171" s="285" t="s">
        <v>448</v>
      </c>
      <c r="K171" s="329"/>
    </row>
    <row r="172" s="1" customFormat="1" ht="15" customHeight="1">
      <c r="B172" s="308"/>
      <c r="C172" s="285" t="s">
        <v>402</v>
      </c>
      <c r="D172" s="285"/>
      <c r="E172" s="285"/>
      <c r="F172" s="307" t="s">
        <v>403</v>
      </c>
      <c r="G172" s="285"/>
      <c r="H172" s="285" t="s">
        <v>464</v>
      </c>
      <c r="I172" s="285" t="s">
        <v>399</v>
      </c>
      <c r="J172" s="285">
        <v>50</v>
      </c>
      <c r="K172" s="329"/>
    </row>
    <row r="173" s="1" customFormat="1" ht="15" customHeight="1">
      <c r="B173" s="308"/>
      <c r="C173" s="285" t="s">
        <v>405</v>
      </c>
      <c r="D173" s="285"/>
      <c r="E173" s="285"/>
      <c r="F173" s="307" t="s">
        <v>397</v>
      </c>
      <c r="G173" s="285"/>
      <c r="H173" s="285" t="s">
        <v>464</v>
      </c>
      <c r="I173" s="285" t="s">
        <v>407</v>
      </c>
      <c r="J173" s="285"/>
      <c r="K173" s="329"/>
    </row>
    <row r="174" s="1" customFormat="1" ht="15" customHeight="1">
      <c r="B174" s="308"/>
      <c r="C174" s="285" t="s">
        <v>416</v>
      </c>
      <c r="D174" s="285"/>
      <c r="E174" s="285"/>
      <c r="F174" s="307" t="s">
        <v>403</v>
      </c>
      <c r="G174" s="285"/>
      <c r="H174" s="285" t="s">
        <v>464</v>
      </c>
      <c r="I174" s="285" t="s">
        <v>399</v>
      </c>
      <c r="J174" s="285">
        <v>50</v>
      </c>
      <c r="K174" s="329"/>
    </row>
    <row r="175" s="1" customFormat="1" ht="15" customHeight="1">
      <c r="B175" s="308"/>
      <c r="C175" s="285" t="s">
        <v>424</v>
      </c>
      <c r="D175" s="285"/>
      <c r="E175" s="285"/>
      <c r="F175" s="307" t="s">
        <v>403</v>
      </c>
      <c r="G175" s="285"/>
      <c r="H175" s="285" t="s">
        <v>464</v>
      </c>
      <c r="I175" s="285" t="s">
        <v>399</v>
      </c>
      <c r="J175" s="285">
        <v>50</v>
      </c>
      <c r="K175" s="329"/>
    </row>
    <row r="176" s="1" customFormat="1" ht="15" customHeight="1">
      <c r="B176" s="308"/>
      <c r="C176" s="285" t="s">
        <v>422</v>
      </c>
      <c r="D176" s="285"/>
      <c r="E176" s="285"/>
      <c r="F176" s="307" t="s">
        <v>403</v>
      </c>
      <c r="G176" s="285"/>
      <c r="H176" s="285" t="s">
        <v>464</v>
      </c>
      <c r="I176" s="285" t="s">
        <v>399</v>
      </c>
      <c r="J176" s="285">
        <v>50</v>
      </c>
      <c r="K176" s="329"/>
    </row>
    <row r="177" s="1" customFormat="1" ht="15" customHeight="1">
      <c r="B177" s="308"/>
      <c r="C177" s="285" t="s">
        <v>101</v>
      </c>
      <c r="D177" s="285"/>
      <c r="E177" s="285"/>
      <c r="F177" s="307" t="s">
        <v>397</v>
      </c>
      <c r="G177" s="285"/>
      <c r="H177" s="285" t="s">
        <v>465</v>
      </c>
      <c r="I177" s="285" t="s">
        <v>466</v>
      </c>
      <c r="J177" s="285"/>
      <c r="K177" s="329"/>
    </row>
    <row r="178" s="1" customFormat="1" ht="15" customHeight="1">
      <c r="B178" s="308"/>
      <c r="C178" s="285" t="s">
        <v>54</v>
      </c>
      <c r="D178" s="285"/>
      <c r="E178" s="285"/>
      <c r="F178" s="307" t="s">
        <v>397</v>
      </c>
      <c r="G178" s="285"/>
      <c r="H178" s="285" t="s">
        <v>467</v>
      </c>
      <c r="I178" s="285" t="s">
        <v>468</v>
      </c>
      <c r="J178" s="285">
        <v>1</v>
      </c>
      <c r="K178" s="329"/>
    </row>
    <row r="179" s="1" customFormat="1" ht="15" customHeight="1">
      <c r="B179" s="308"/>
      <c r="C179" s="285" t="s">
        <v>50</v>
      </c>
      <c r="D179" s="285"/>
      <c r="E179" s="285"/>
      <c r="F179" s="307" t="s">
        <v>397</v>
      </c>
      <c r="G179" s="285"/>
      <c r="H179" s="285" t="s">
        <v>469</v>
      </c>
      <c r="I179" s="285" t="s">
        <v>399</v>
      </c>
      <c r="J179" s="285">
        <v>20</v>
      </c>
      <c r="K179" s="329"/>
    </row>
    <row r="180" s="1" customFormat="1" ht="15" customHeight="1">
      <c r="B180" s="308"/>
      <c r="C180" s="285" t="s">
        <v>51</v>
      </c>
      <c r="D180" s="285"/>
      <c r="E180" s="285"/>
      <c r="F180" s="307" t="s">
        <v>397</v>
      </c>
      <c r="G180" s="285"/>
      <c r="H180" s="285" t="s">
        <v>470</v>
      </c>
      <c r="I180" s="285" t="s">
        <v>399</v>
      </c>
      <c r="J180" s="285">
        <v>255</v>
      </c>
      <c r="K180" s="329"/>
    </row>
    <row r="181" s="1" customFormat="1" ht="15" customHeight="1">
      <c r="B181" s="308"/>
      <c r="C181" s="285" t="s">
        <v>102</v>
      </c>
      <c r="D181" s="285"/>
      <c r="E181" s="285"/>
      <c r="F181" s="307" t="s">
        <v>397</v>
      </c>
      <c r="G181" s="285"/>
      <c r="H181" s="285" t="s">
        <v>361</v>
      </c>
      <c r="I181" s="285" t="s">
        <v>399</v>
      </c>
      <c r="J181" s="285">
        <v>10</v>
      </c>
      <c r="K181" s="329"/>
    </row>
    <row r="182" s="1" customFormat="1" ht="15" customHeight="1">
      <c r="B182" s="308"/>
      <c r="C182" s="285" t="s">
        <v>103</v>
      </c>
      <c r="D182" s="285"/>
      <c r="E182" s="285"/>
      <c r="F182" s="307" t="s">
        <v>397</v>
      </c>
      <c r="G182" s="285"/>
      <c r="H182" s="285" t="s">
        <v>471</v>
      </c>
      <c r="I182" s="285" t="s">
        <v>432</v>
      </c>
      <c r="J182" s="285"/>
      <c r="K182" s="329"/>
    </row>
    <row r="183" s="1" customFormat="1" ht="15" customHeight="1">
      <c r="B183" s="308"/>
      <c r="C183" s="285" t="s">
        <v>472</v>
      </c>
      <c r="D183" s="285"/>
      <c r="E183" s="285"/>
      <c r="F183" s="307" t="s">
        <v>397</v>
      </c>
      <c r="G183" s="285"/>
      <c r="H183" s="285" t="s">
        <v>473</v>
      </c>
      <c r="I183" s="285" t="s">
        <v>432</v>
      </c>
      <c r="J183" s="285"/>
      <c r="K183" s="329"/>
    </row>
    <row r="184" s="1" customFormat="1" ht="15" customHeight="1">
      <c r="B184" s="308"/>
      <c r="C184" s="285" t="s">
        <v>461</v>
      </c>
      <c r="D184" s="285"/>
      <c r="E184" s="285"/>
      <c r="F184" s="307" t="s">
        <v>397</v>
      </c>
      <c r="G184" s="285"/>
      <c r="H184" s="285" t="s">
        <v>474</v>
      </c>
      <c r="I184" s="285" t="s">
        <v>432</v>
      </c>
      <c r="J184" s="285"/>
      <c r="K184" s="329"/>
    </row>
    <row r="185" s="1" customFormat="1" ht="15" customHeight="1">
      <c r="B185" s="308"/>
      <c r="C185" s="285" t="s">
        <v>105</v>
      </c>
      <c r="D185" s="285"/>
      <c r="E185" s="285"/>
      <c r="F185" s="307" t="s">
        <v>403</v>
      </c>
      <c r="G185" s="285"/>
      <c r="H185" s="285" t="s">
        <v>475</v>
      </c>
      <c r="I185" s="285" t="s">
        <v>399</v>
      </c>
      <c r="J185" s="285">
        <v>50</v>
      </c>
      <c r="K185" s="329"/>
    </row>
    <row r="186" s="1" customFormat="1" ht="15" customHeight="1">
      <c r="B186" s="308"/>
      <c r="C186" s="285" t="s">
        <v>476</v>
      </c>
      <c r="D186" s="285"/>
      <c r="E186" s="285"/>
      <c r="F186" s="307" t="s">
        <v>403</v>
      </c>
      <c r="G186" s="285"/>
      <c r="H186" s="285" t="s">
        <v>477</v>
      </c>
      <c r="I186" s="285" t="s">
        <v>478</v>
      </c>
      <c r="J186" s="285"/>
      <c r="K186" s="329"/>
    </row>
    <row r="187" s="1" customFormat="1" ht="15" customHeight="1">
      <c r="B187" s="308"/>
      <c r="C187" s="285" t="s">
        <v>479</v>
      </c>
      <c r="D187" s="285"/>
      <c r="E187" s="285"/>
      <c r="F187" s="307" t="s">
        <v>403</v>
      </c>
      <c r="G187" s="285"/>
      <c r="H187" s="285" t="s">
        <v>480</v>
      </c>
      <c r="I187" s="285" t="s">
        <v>478</v>
      </c>
      <c r="J187" s="285"/>
      <c r="K187" s="329"/>
    </row>
    <row r="188" s="1" customFormat="1" ht="15" customHeight="1">
      <c r="B188" s="308"/>
      <c r="C188" s="285" t="s">
        <v>481</v>
      </c>
      <c r="D188" s="285"/>
      <c r="E188" s="285"/>
      <c r="F188" s="307" t="s">
        <v>403</v>
      </c>
      <c r="G188" s="285"/>
      <c r="H188" s="285" t="s">
        <v>482</v>
      </c>
      <c r="I188" s="285" t="s">
        <v>478</v>
      </c>
      <c r="J188" s="285"/>
      <c r="K188" s="329"/>
    </row>
    <row r="189" s="1" customFormat="1" ht="15" customHeight="1">
      <c r="B189" s="308"/>
      <c r="C189" s="341" t="s">
        <v>483</v>
      </c>
      <c r="D189" s="285"/>
      <c r="E189" s="285"/>
      <c r="F189" s="307" t="s">
        <v>403</v>
      </c>
      <c r="G189" s="285"/>
      <c r="H189" s="285" t="s">
        <v>484</v>
      </c>
      <c r="I189" s="285" t="s">
        <v>485</v>
      </c>
      <c r="J189" s="342" t="s">
        <v>486</v>
      </c>
      <c r="K189" s="329"/>
    </row>
    <row r="190" s="1" customFormat="1" ht="15" customHeight="1">
      <c r="B190" s="308"/>
      <c r="C190" s="292" t="s">
        <v>39</v>
      </c>
      <c r="D190" s="285"/>
      <c r="E190" s="285"/>
      <c r="F190" s="307" t="s">
        <v>397</v>
      </c>
      <c r="G190" s="285"/>
      <c r="H190" s="282" t="s">
        <v>487</v>
      </c>
      <c r="I190" s="285" t="s">
        <v>488</v>
      </c>
      <c r="J190" s="285"/>
      <c r="K190" s="329"/>
    </row>
    <row r="191" s="1" customFormat="1" ht="15" customHeight="1">
      <c r="B191" s="308"/>
      <c r="C191" s="292" t="s">
        <v>489</v>
      </c>
      <c r="D191" s="285"/>
      <c r="E191" s="285"/>
      <c r="F191" s="307" t="s">
        <v>397</v>
      </c>
      <c r="G191" s="285"/>
      <c r="H191" s="285" t="s">
        <v>490</v>
      </c>
      <c r="I191" s="285" t="s">
        <v>432</v>
      </c>
      <c r="J191" s="285"/>
      <c r="K191" s="329"/>
    </row>
    <row r="192" s="1" customFormat="1" ht="15" customHeight="1">
      <c r="B192" s="308"/>
      <c r="C192" s="292" t="s">
        <v>491</v>
      </c>
      <c r="D192" s="285"/>
      <c r="E192" s="285"/>
      <c r="F192" s="307" t="s">
        <v>397</v>
      </c>
      <c r="G192" s="285"/>
      <c r="H192" s="285" t="s">
        <v>492</v>
      </c>
      <c r="I192" s="285" t="s">
        <v>432</v>
      </c>
      <c r="J192" s="285"/>
      <c r="K192" s="329"/>
    </row>
    <row r="193" s="1" customFormat="1" ht="15" customHeight="1">
      <c r="B193" s="308"/>
      <c r="C193" s="292" t="s">
        <v>493</v>
      </c>
      <c r="D193" s="285"/>
      <c r="E193" s="285"/>
      <c r="F193" s="307" t="s">
        <v>403</v>
      </c>
      <c r="G193" s="285"/>
      <c r="H193" s="285" t="s">
        <v>494</v>
      </c>
      <c r="I193" s="285" t="s">
        <v>432</v>
      </c>
      <c r="J193" s="285"/>
      <c r="K193" s="329"/>
    </row>
    <row r="194" s="1" customFormat="1" ht="15" customHeight="1">
      <c r="B194" s="335"/>
      <c r="C194" s="343"/>
      <c r="D194" s="317"/>
      <c r="E194" s="317"/>
      <c r="F194" s="317"/>
      <c r="G194" s="317"/>
      <c r="H194" s="317"/>
      <c r="I194" s="317"/>
      <c r="J194" s="317"/>
      <c r="K194" s="336"/>
    </row>
    <row r="195" s="1" customFormat="1" ht="18.75" customHeight="1">
      <c r="B195" s="282"/>
      <c r="C195" s="285"/>
      <c r="D195" s="285"/>
      <c r="E195" s="285"/>
      <c r="F195" s="307"/>
      <c r="G195" s="285"/>
      <c r="H195" s="285"/>
      <c r="I195" s="285"/>
      <c r="J195" s="285"/>
      <c r="K195" s="282"/>
    </row>
    <row r="196" s="1" customFormat="1" ht="18.75" customHeight="1">
      <c r="B196" s="282"/>
      <c r="C196" s="285"/>
      <c r="D196" s="285"/>
      <c r="E196" s="285"/>
      <c r="F196" s="307"/>
      <c r="G196" s="285"/>
      <c r="H196" s="285"/>
      <c r="I196" s="285"/>
      <c r="J196" s="285"/>
      <c r="K196" s="282"/>
    </row>
    <row r="197" s="1" customFormat="1" ht="18.75" customHeight="1">
      <c r="B197" s="293"/>
      <c r="C197" s="293"/>
      <c r="D197" s="293"/>
      <c r="E197" s="293"/>
      <c r="F197" s="293"/>
      <c r="G197" s="293"/>
      <c r="H197" s="293"/>
      <c r="I197" s="293"/>
      <c r="J197" s="293"/>
      <c r="K197" s="293"/>
    </row>
    <row r="198" s="1" customFormat="1" ht="13.5">
      <c r="B198" s="272"/>
      <c r="C198" s="273"/>
      <c r="D198" s="273"/>
      <c r="E198" s="273"/>
      <c r="F198" s="273"/>
      <c r="G198" s="273"/>
      <c r="H198" s="273"/>
      <c r="I198" s="273"/>
      <c r="J198" s="273"/>
      <c r="K198" s="274"/>
    </row>
    <row r="199" s="1" customFormat="1" ht="21">
      <c r="B199" s="275"/>
      <c r="C199" s="276" t="s">
        <v>495</v>
      </c>
      <c r="D199" s="276"/>
      <c r="E199" s="276"/>
      <c r="F199" s="276"/>
      <c r="G199" s="276"/>
      <c r="H199" s="276"/>
      <c r="I199" s="276"/>
      <c r="J199" s="276"/>
      <c r="K199" s="277"/>
    </row>
    <row r="200" s="1" customFormat="1" ht="25.5" customHeight="1">
      <c r="B200" s="275"/>
      <c r="C200" s="344" t="s">
        <v>496</v>
      </c>
      <c r="D200" s="344"/>
      <c r="E200" s="344"/>
      <c r="F200" s="344" t="s">
        <v>497</v>
      </c>
      <c r="G200" s="345"/>
      <c r="H200" s="344" t="s">
        <v>498</v>
      </c>
      <c r="I200" s="344"/>
      <c r="J200" s="344"/>
      <c r="K200" s="277"/>
    </row>
    <row r="201" s="1" customFormat="1" ht="5.25" customHeight="1">
      <c r="B201" s="308"/>
      <c r="C201" s="305"/>
      <c r="D201" s="305"/>
      <c r="E201" s="305"/>
      <c r="F201" s="305"/>
      <c r="G201" s="285"/>
      <c r="H201" s="305"/>
      <c r="I201" s="305"/>
      <c r="J201" s="305"/>
      <c r="K201" s="329"/>
    </row>
    <row r="202" s="1" customFormat="1" ht="15" customHeight="1">
      <c r="B202" s="308"/>
      <c r="C202" s="285" t="s">
        <v>488</v>
      </c>
      <c r="D202" s="285"/>
      <c r="E202" s="285"/>
      <c r="F202" s="307" t="s">
        <v>40</v>
      </c>
      <c r="G202" s="285"/>
      <c r="H202" s="285" t="s">
        <v>499</v>
      </c>
      <c r="I202" s="285"/>
      <c r="J202" s="285"/>
      <c r="K202" s="329"/>
    </row>
    <row r="203" s="1" customFormat="1" ht="15" customHeight="1">
      <c r="B203" s="308"/>
      <c r="C203" s="314"/>
      <c r="D203" s="285"/>
      <c r="E203" s="285"/>
      <c r="F203" s="307" t="s">
        <v>41</v>
      </c>
      <c r="G203" s="285"/>
      <c r="H203" s="285" t="s">
        <v>500</v>
      </c>
      <c r="I203" s="285"/>
      <c r="J203" s="285"/>
      <c r="K203" s="329"/>
    </row>
    <row r="204" s="1" customFormat="1" ht="15" customHeight="1">
      <c r="B204" s="308"/>
      <c r="C204" s="314"/>
      <c r="D204" s="285"/>
      <c r="E204" s="285"/>
      <c r="F204" s="307" t="s">
        <v>44</v>
      </c>
      <c r="G204" s="285"/>
      <c r="H204" s="285" t="s">
        <v>501</v>
      </c>
      <c r="I204" s="285"/>
      <c r="J204" s="285"/>
      <c r="K204" s="329"/>
    </row>
    <row r="205" s="1" customFormat="1" ht="15" customHeight="1">
      <c r="B205" s="308"/>
      <c r="C205" s="285"/>
      <c r="D205" s="285"/>
      <c r="E205" s="285"/>
      <c r="F205" s="307" t="s">
        <v>42</v>
      </c>
      <c r="G205" s="285"/>
      <c r="H205" s="285" t="s">
        <v>502</v>
      </c>
      <c r="I205" s="285"/>
      <c r="J205" s="285"/>
      <c r="K205" s="329"/>
    </row>
    <row r="206" s="1" customFormat="1" ht="15" customHeight="1">
      <c r="B206" s="308"/>
      <c r="C206" s="285"/>
      <c r="D206" s="285"/>
      <c r="E206" s="285"/>
      <c r="F206" s="307" t="s">
        <v>43</v>
      </c>
      <c r="G206" s="285"/>
      <c r="H206" s="285" t="s">
        <v>503</v>
      </c>
      <c r="I206" s="285"/>
      <c r="J206" s="285"/>
      <c r="K206" s="329"/>
    </row>
    <row r="207" s="1" customFormat="1" ht="15" customHeight="1">
      <c r="B207" s="308"/>
      <c r="C207" s="285"/>
      <c r="D207" s="285"/>
      <c r="E207" s="285"/>
      <c r="F207" s="307"/>
      <c r="G207" s="285"/>
      <c r="H207" s="285"/>
      <c r="I207" s="285"/>
      <c r="J207" s="285"/>
      <c r="K207" s="329"/>
    </row>
    <row r="208" s="1" customFormat="1" ht="15" customHeight="1">
      <c r="B208" s="308"/>
      <c r="C208" s="285" t="s">
        <v>444</v>
      </c>
      <c r="D208" s="285"/>
      <c r="E208" s="285"/>
      <c r="F208" s="307" t="s">
        <v>76</v>
      </c>
      <c r="G208" s="285"/>
      <c r="H208" s="285" t="s">
        <v>504</v>
      </c>
      <c r="I208" s="285"/>
      <c r="J208" s="285"/>
      <c r="K208" s="329"/>
    </row>
    <row r="209" s="1" customFormat="1" ht="15" customHeight="1">
      <c r="B209" s="308"/>
      <c r="C209" s="314"/>
      <c r="D209" s="285"/>
      <c r="E209" s="285"/>
      <c r="F209" s="307" t="s">
        <v>339</v>
      </c>
      <c r="G209" s="285"/>
      <c r="H209" s="285" t="s">
        <v>340</v>
      </c>
      <c r="I209" s="285"/>
      <c r="J209" s="285"/>
      <c r="K209" s="329"/>
    </row>
    <row r="210" s="1" customFormat="1" ht="15" customHeight="1">
      <c r="B210" s="308"/>
      <c r="C210" s="285"/>
      <c r="D210" s="285"/>
      <c r="E210" s="285"/>
      <c r="F210" s="307" t="s">
        <v>337</v>
      </c>
      <c r="G210" s="285"/>
      <c r="H210" s="285" t="s">
        <v>505</v>
      </c>
      <c r="I210" s="285"/>
      <c r="J210" s="285"/>
      <c r="K210" s="329"/>
    </row>
    <row r="211" s="1" customFormat="1" ht="15" customHeight="1">
      <c r="B211" s="346"/>
      <c r="C211" s="314"/>
      <c r="D211" s="314"/>
      <c r="E211" s="314"/>
      <c r="F211" s="307" t="s">
        <v>341</v>
      </c>
      <c r="G211" s="292"/>
      <c r="H211" s="333" t="s">
        <v>342</v>
      </c>
      <c r="I211" s="333"/>
      <c r="J211" s="333"/>
      <c r="K211" s="347"/>
    </row>
    <row r="212" s="1" customFormat="1" ht="15" customHeight="1">
      <c r="B212" s="346"/>
      <c r="C212" s="314"/>
      <c r="D212" s="314"/>
      <c r="E212" s="314"/>
      <c r="F212" s="307" t="s">
        <v>343</v>
      </c>
      <c r="G212" s="292"/>
      <c r="H212" s="333" t="s">
        <v>506</v>
      </c>
      <c r="I212" s="333"/>
      <c r="J212" s="333"/>
      <c r="K212" s="347"/>
    </row>
    <row r="213" s="1" customFormat="1" ht="15" customHeight="1">
      <c r="B213" s="346"/>
      <c r="C213" s="314"/>
      <c r="D213" s="314"/>
      <c r="E213" s="314"/>
      <c r="F213" s="348"/>
      <c r="G213" s="292"/>
      <c r="H213" s="349"/>
      <c r="I213" s="349"/>
      <c r="J213" s="349"/>
      <c r="K213" s="347"/>
    </row>
    <row r="214" s="1" customFormat="1" ht="15" customHeight="1">
      <c r="B214" s="346"/>
      <c r="C214" s="285" t="s">
        <v>468</v>
      </c>
      <c r="D214" s="314"/>
      <c r="E214" s="314"/>
      <c r="F214" s="307">
        <v>1</v>
      </c>
      <c r="G214" s="292"/>
      <c r="H214" s="333" t="s">
        <v>507</v>
      </c>
      <c r="I214" s="333"/>
      <c r="J214" s="333"/>
      <c r="K214" s="347"/>
    </row>
    <row r="215" s="1" customFormat="1" ht="15" customHeight="1">
      <c r="B215" s="346"/>
      <c r="C215" s="314"/>
      <c r="D215" s="314"/>
      <c r="E215" s="314"/>
      <c r="F215" s="307">
        <v>2</v>
      </c>
      <c r="G215" s="292"/>
      <c r="H215" s="333" t="s">
        <v>508</v>
      </c>
      <c r="I215" s="333"/>
      <c r="J215" s="333"/>
      <c r="K215" s="347"/>
    </row>
    <row r="216" s="1" customFormat="1" ht="15" customHeight="1">
      <c r="B216" s="346"/>
      <c r="C216" s="314"/>
      <c r="D216" s="314"/>
      <c r="E216" s="314"/>
      <c r="F216" s="307">
        <v>3</v>
      </c>
      <c r="G216" s="292"/>
      <c r="H216" s="333" t="s">
        <v>509</v>
      </c>
      <c r="I216" s="333"/>
      <c r="J216" s="333"/>
      <c r="K216" s="347"/>
    </row>
    <row r="217" s="1" customFormat="1" ht="15" customHeight="1">
      <c r="B217" s="346"/>
      <c r="C217" s="314"/>
      <c r="D217" s="314"/>
      <c r="E217" s="314"/>
      <c r="F217" s="307">
        <v>4</v>
      </c>
      <c r="G217" s="292"/>
      <c r="H217" s="333" t="s">
        <v>510</v>
      </c>
      <c r="I217" s="333"/>
      <c r="J217" s="333"/>
      <c r="K217" s="347"/>
    </row>
    <row r="218" s="1" customFormat="1" ht="12.75" customHeight="1">
      <c r="B218" s="350"/>
      <c r="C218" s="351"/>
      <c r="D218" s="351"/>
      <c r="E218" s="351"/>
      <c r="F218" s="351"/>
      <c r="G218" s="351"/>
      <c r="H218" s="351"/>
      <c r="I218" s="351"/>
      <c r="J218" s="351"/>
      <c r="K218" s="352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HP4540s\RTS</dc:creator>
  <cp:lastModifiedBy>HP4540s\RTS</cp:lastModifiedBy>
  <dcterms:created xsi:type="dcterms:W3CDTF">2020-06-30T08:42:49Z</dcterms:created>
  <dcterms:modified xsi:type="dcterms:W3CDTF">2020-06-30T08:42:56Z</dcterms:modified>
</cp:coreProperties>
</file>